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bec Dropbox\B&amp;C\Commesse\2023\2023_22_SCUOLA MONZA\PRELIMINARE\ELABORATI DOCUMENTI\Computo\"/>
    </mc:Choice>
  </mc:AlternateContent>
  <xr:revisionPtr revIDLastSave="0" documentId="13_ncr:1_{594DB27D-3413-4656-892E-A3B4F6B67850}" xr6:coauthVersionLast="47" xr6:coauthVersionMax="47" xr10:uidLastSave="{00000000-0000-0000-0000-000000000000}"/>
  <bookViews>
    <workbookView xWindow="-120" yWindow="-120" windowWidth="29040" windowHeight="15720" tabRatio="911" xr2:uid="{00000000-000D-0000-FFFF-FFFF00000000}"/>
  </bookViews>
  <sheets>
    <sheet name="CME" sheetId="1" r:id="rId1"/>
    <sheet name="101_Wall c a" sheetId="3" state="hidden" r:id="rId2"/>
    <sheet name="102_Wall c a" sheetId="4" state="hidden" r:id="rId3"/>
    <sheet name="103_Colonne_cls" sheetId="6" state="hidden" r:id="rId4"/>
    <sheet name="104_Travi cls" sheetId="7" state="hidden" r:id="rId5"/>
    <sheet name="105_Travi waffle" sheetId="8" state="hidden" r:id="rId6"/>
    <sheet name="106_Floor Waffle" sheetId="9" state="hidden" r:id="rId7"/>
    <sheet name="107_Floor CLS" sheetId="10" state="hidden" r:id="rId8"/>
    <sheet name="108_Fondazioni CLS" sheetId="25" state="hidden" r:id="rId9"/>
    <sheet name="109_Scale CLS" sheetId="12" r:id="rId10"/>
    <sheet name="110_Magrone" sheetId="13" state="hidden" r:id="rId11"/>
    <sheet name="301_Colonne_Parapetto" sheetId="15" r:id="rId12"/>
    <sheet name="302_Montanti Quinta" sheetId="16" r:id="rId13"/>
    <sheet name="303_Travi acciaio" sheetId="17" r:id="rId14"/>
    <sheet name="304_Scale metalliche" sheetId="18" r:id="rId15"/>
    <sheet name="305_Grigliati" sheetId="19" r:id="rId16"/>
    <sheet name="201_Wall CLT" sheetId="20" r:id="rId17"/>
    <sheet name="202_Colonne_legno" sheetId="21" r:id="rId18"/>
    <sheet name="203_Travi legno" sheetId="22" r:id="rId19"/>
    <sheet name="204_Floor Legno" sheetId="23" r:id="rId20"/>
    <sheet name="Area frantumato da cava" sheetId="14" state="hidden" r:id="rId21"/>
    <sheet name="Connessioni tra pannelli CLT" sheetId="24" r:id="rId22"/>
  </sheets>
  <definedNames>
    <definedName name="_xlnm.Print_Area" localSheetId="0">CME!$A$1:$M$117</definedName>
    <definedName name="DatiEsterni_1" localSheetId="1" hidden="1">'101_Wall c a'!$A$1:$C$141</definedName>
    <definedName name="DatiEsterni_1" localSheetId="3" hidden="1">'103_Colonne_cls'!$A$1:$D$14</definedName>
    <definedName name="DatiEsterni_1" localSheetId="4" hidden="1">'104_Travi cls'!$A$1:$C$60</definedName>
    <definedName name="DatiEsterni_1" localSheetId="5" hidden="1">'105_Travi waffle'!$A$1:$C$44</definedName>
    <definedName name="DatiEsterni_1" localSheetId="6" hidden="1">'106_Floor Waffle'!$A$1:$C$4</definedName>
    <definedName name="DatiEsterni_1" localSheetId="7" hidden="1">'107_Floor CLS'!$A$1:$C$33</definedName>
    <definedName name="DatiEsterni_1" localSheetId="10" hidden="1">'110_Magrone'!$A$1:$C$9</definedName>
    <definedName name="DatiEsterni_1" localSheetId="16" hidden="1">'201_Wall CLT'!$A$1:$D$16</definedName>
    <definedName name="DatiEsterni_1" localSheetId="17" hidden="1">'202_Colonne_legno'!$A$1:$D$110</definedName>
    <definedName name="DatiEsterni_1" localSheetId="18" hidden="1">'203_Travi legno'!$A$1:$C$76</definedName>
    <definedName name="DatiEsterni_1" localSheetId="19" hidden="1">'204_Floor Legno'!$A$1:$D$102</definedName>
    <definedName name="DatiEsterni_1" localSheetId="11" hidden="1">'301_Colonne_Parapetto'!$A$1:$D$248</definedName>
    <definedName name="DatiEsterni_1" localSheetId="14" hidden="1">'304_Scale metalliche'!$A$1:$C$6</definedName>
    <definedName name="DatiEsterni_1" localSheetId="15" hidden="1">'305_Grigliati'!$A$1:$C$2</definedName>
    <definedName name="DatiEsterni_2" localSheetId="2" hidden="1">'102_Wall c a'!$A$1:$C$18</definedName>
    <definedName name="DatiEsterni_2" localSheetId="8" hidden="1">'108_Fondazioni CLS'!$A$1:$E$9</definedName>
    <definedName name="DatiEsterni_2" localSheetId="9" hidden="1">'109_Scale CLS'!$A$1:$C$8</definedName>
    <definedName name="DatiEsterni_2" localSheetId="12" hidden="1">'302_Montanti Quinta'!$A$1:$D$26</definedName>
    <definedName name="DatiEsterni_3" localSheetId="13" hidden="1">'303_Travi acciaio'!$A$1:$C$225</definedName>
    <definedName name="_xlnm.Print_Titles" localSheetId="0">CME!$9:$10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4" i="1" l="1"/>
  <c r="L115" i="1"/>
  <c r="N116" i="1"/>
  <c r="N115" i="1"/>
  <c r="N114" i="1"/>
  <c r="N96" i="1"/>
  <c r="N95" i="1"/>
  <c r="N64" i="1"/>
  <c r="N65" i="1"/>
  <c r="N63" i="1"/>
  <c r="M115" i="1"/>
  <c r="M114" i="1"/>
  <c r="A50" i="1" l="1"/>
  <c r="A62" i="1" s="1"/>
  <c r="F45" i="1"/>
  <c r="E45" i="1"/>
  <c r="H45" i="1" l="1"/>
  <c r="H23" i="1"/>
  <c r="E23" i="1" s="1"/>
  <c r="H30" i="1"/>
  <c r="H29" i="1"/>
  <c r="H17" i="1"/>
  <c r="E17" i="1" s="1"/>
  <c r="E65" i="1"/>
  <c r="I19" i="1" l="1"/>
  <c r="E36" i="1"/>
  <c r="H36" i="1" s="1"/>
  <c r="A69" i="1"/>
  <c r="A73" i="1" s="1"/>
  <c r="I108" i="1" l="1"/>
  <c r="M108" i="1" s="1"/>
  <c r="N108" i="1" s="1"/>
  <c r="E74" i="1"/>
  <c r="H74" i="1" s="1"/>
  <c r="E70" i="1"/>
  <c r="E64" i="1"/>
  <c r="E63" i="1"/>
  <c r="E39" i="1"/>
  <c r="E38" i="1"/>
  <c r="I25" i="1" l="1"/>
  <c r="M25" i="1" s="1"/>
  <c r="N25" i="1" s="1"/>
  <c r="I76" i="1"/>
  <c r="G70" i="1"/>
  <c r="G65" i="1"/>
  <c r="G64" i="1"/>
  <c r="G63" i="1"/>
  <c r="A9" i="24" l="1"/>
  <c r="K2" i="24"/>
  <c r="A14" i="24"/>
  <c r="A16" i="24" s="1"/>
  <c r="C4" i="24"/>
  <c r="E4" i="24"/>
  <c r="G4" i="24"/>
  <c r="I4" i="24"/>
  <c r="A4" i="24"/>
  <c r="I3" i="24"/>
  <c r="I2" i="24"/>
  <c r="G3" i="24"/>
  <c r="G2" i="24"/>
  <c r="C3" i="24"/>
  <c r="E3" i="24"/>
  <c r="E2" i="24"/>
  <c r="C2" i="24"/>
  <c r="A3" i="24"/>
  <c r="A2" i="24"/>
  <c r="H63" i="1" l="1"/>
  <c r="F63" i="1"/>
  <c r="D80" i="1"/>
  <c r="M110" i="1" l="1"/>
  <c r="F64" i="1"/>
  <c r="H64" i="1"/>
  <c r="H65" i="1"/>
  <c r="H87" i="1" s="1"/>
  <c r="F65" i="1"/>
  <c r="H95" i="1" s="1"/>
  <c r="F70" i="1"/>
  <c r="H70" i="1"/>
  <c r="I71" i="1" s="1"/>
  <c r="M76" i="1"/>
  <c r="N76" i="1" s="1"/>
  <c r="C6" i="14"/>
  <c r="C10" i="14"/>
  <c r="A11" i="14"/>
  <c r="H96" i="1" l="1"/>
  <c r="I97" i="1" s="1"/>
  <c r="H88" i="1"/>
  <c r="I32" i="1" l="1"/>
  <c r="E29" i="1"/>
  <c r="E51" i="1" s="1"/>
  <c r="H51" i="1" s="1"/>
  <c r="E30" i="1"/>
  <c r="E52" i="1" s="1"/>
  <c r="H80" i="1"/>
  <c r="I67" i="1" l="1"/>
  <c r="M71" i="1"/>
  <c r="N71" i="1" s="1"/>
  <c r="H52" i="1"/>
  <c r="I47" i="1" l="1"/>
  <c r="I90" i="1"/>
  <c r="M90" i="1" s="1"/>
  <c r="M97" i="1"/>
  <c r="N97" i="1" s="1"/>
  <c r="C57" i="1"/>
  <c r="I82" i="1"/>
  <c r="M82" i="1" s="1"/>
  <c r="N82" i="1" s="1"/>
  <c r="M19" i="1"/>
  <c r="N19" i="1" s="1"/>
  <c r="I54" i="1" l="1"/>
  <c r="H39" i="1"/>
  <c r="H38" i="1"/>
  <c r="M67" i="1"/>
  <c r="A21" i="1"/>
  <c r="M32" i="1"/>
  <c r="N32" i="1" s="1"/>
  <c r="A27" i="1" l="1"/>
  <c r="A34" i="1" s="1"/>
  <c r="I41" i="1"/>
  <c r="M41" i="1" s="1"/>
  <c r="N41" i="1" s="1"/>
  <c r="M54" i="1"/>
  <c r="N54" i="1" s="1"/>
  <c r="M100" i="1"/>
  <c r="N67" i="1"/>
  <c r="M47" i="1" l="1"/>
  <c r="N47" i="1" s="1"/>
  <c r="M57" i="1" l="1"/>
  <c r="M116" i="1" s="1"/>
  <c r="L116" i="1" l="1"/>
  <c r="A78" i="1"/>
  <c r="A84" i="1"/>
  <c r="A92" i="1" s="1"/>
  <c r="A104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2A55D81-3F32-430D-824D-EE9049C6BF0D}" keepAlive="1" name="Query - 101_Wall c a" description="Connessione alla query '101_Wall c a' nella cartella di lavoro." type="5" refreshedVersion="8" background="1" saveData="1">
    <dbPr connection="Provider=Microsoft.Mashup.OleDb.1;Data Source=$Workbook$;Location=&quot;101_Wall c a&quot;;Extended Properties=&quot;&quot;" command="SELECT * FROM [101_Wall c a]"/>
  </connection>
  <connection id="2" xr16:uid="{72DC12CF-93B0-4D84-82C0-F8FCA6E6E0B4}" keepAlive="1" name="Query - 102_Wall c a" description="Connessione alla query '102_Wall c a' nella cartella di lavoro." type="5" refreshedVersion="8" background="1" saveData="1">
    <dbPr connection="Provider=Microsoft.Mashup.OleDb.1;Data Source=$Workbook$;Location=&quot;102_Wall c a&quot;;Extended Properties=&quot;&quot;" command="SELECT * FROM [102_Wall c a]"/>
  </connection>
  <connection id="3" xr16:uid="{B8D6339A-AD16-483D-B35E-43D6266BD237}" keepAlive="1" name="Query - 103_Colonne_cls" description="Connessione alla query '103_Colonne_cls' nella cartella di lavoro." type="5" refreshedVersion="8" background="1" saveData="1">
    <dbPr connection="Provider=Microsoft.Mashup.OleDb.1;Data Source=$Workbook$;Location=103_Colonne_cls;Extended Properties=&quot;&quot;" command="SELECT * FROM [103_Colonne_cls]"/>
  </connection>
  <connection id="4" xr16:uid="{9EDACF55-91D3-42BE-B6B1-D31A6B07BE2A}" keepAlive="1" name="Query - 104_Travi cls" description="Connessione alla query '104_Travi cls' nella cartella di lavoro." type="5" refreshedVersion="8" background="1" saveData="1">
    <dbPr connection="Provider=Microsoft.Mashup.OleDb.1;Data Source=$Workbook$;Location=&quot;104_Travi cls&quot;;Extended Properties=&quot;&quot;" command="SELECT * FROM [104_Travi cls]"/>
  </connection>
  <connection id="5" xr16:uid="{750BA170-9339-4977-B6A5-AFBE69447884}" keepAlive="1" name="Query - 105_Travi waffle" description="Connessione alla query '105_Travi waffle' nella cartella di lavoro." type="5" refreshedVersion="8" background="1" saveData="1">
    <dbPr connection="Provider=Microsoft.Mashup.OleDb.1;Data Source=$Workbook$;Location=&quot;105_Travi waffle&quot;;Extended Properties=&quot;&quot;" command="SELECT * FROM [105_Travi waffle]"/>
  </connection>
  <connection id="6" xr16:uid="{79D26575-8408-47B8-A2BF-68295F670494}" keepAlive="1" name="Query - 106_Floor Waffle" description="Connessione alla query '106_Floor Waffle' nella cartella di lavoro." type="5" refreshedVersion="8" background="1" saveData="1">
    <dbPr connection="Provider=Microsoft.Mashup.OleDb.1;Data Source=$Workbook$;Location=&quot;106_Floor Waffle&quot;;Extended Properties=&quot;&quot;" command="SELECT * FROM [106_Floor Waffle]"/>
  </connection>
  <connection id="7" xr16:uid="{DDE3F801-4EDF-4EA8-A0BD-3DE10D8C0A52}" keepAlive="1" name="Query - 107_Floor CLS" description="Connessione alla query '107_Floor CLS' nella cartella di lavoro." type="5" refreshedVersion="8" background="1" saveData="1">
    <dbPr connection="Provider=Microsoft.Mashup.OleDb.1;Data Source=$Workbook$;Location=&quot;107_Floor CLS&quot;;Extended Properties=&quot;&quot;" command="SELECT * FROM [107_Floor CLS]"/>
  </connection>
  <connection id="8" xr16:uid="{63C2DDF6-891A-42D9-8F45-A6A90325BDAC}" keepAlive="1" name="Query - 108_Fondazioni CLS" description="Connessione alla query '108_Fondazioni CLS' nella cartella di lavoro." type="5" refreshedVersion="8" background="1" saveData="1">
    <dbPr connection="Provider=Microsoft.Mashup.OleDb.1;Data Source=$Workbook$;Location=&quot;108_Fondazioni CLS&quot;;Extended Properties=&quot;&quot;" command="SELECT * FROM [108_Fondazioni CLS]"/>
  </connection>
  <connection id="9" xr16:uid="{C0F7F80B-299F-44AB-ADD6-4DE0A5EC1A13}" keepAlive="1" name="Query - 109_Scale CLS" description="Connessione alla query '109_Scale CLS' nella cartella di lavoro." type="5" refreshedVersion="8" background="1" saveData="1">
    <dbPr connection="Provider=Microsoft.Mashup.OleDb.1;Data Source=$Workbook$;Location=&quot;109_Scale CLS&quot;;Extended Properties=&quot;&quot;" command="SELECT * FROM [109_Scale CLS]"/>
  </connection>
  <connection id="10" xr16:uid="{324DACCD-4AD6-40FD-9A94-CB7EABCC757D}" keepAlive="1" name="Query - 110_Magrone" description="Connessione alla query '110_Magrone' nella cartella di lavoro." type="5" refreshedVersion="8" background="1" saveData="1">
    <dbPr connection="Provider=Microsoft.Mashup.OleDb.1;Data Source=$Workbook$;Location=110_Magrone;Extended Properties=&quot;&quot;" command="SELECT * FROM [110_Magrone]"/>
  </connection>
  <connection id="11" xr16:uid="{1C0D882A-AD88-4662-9C70-96343573AEEA}" keepAlive="1" name="Query - 201_Wall CLT" description="Connessione alla query '201_Wall CLT' nella cartella di lavoro." type="5" refreshedVersion="8" background="1" saveData="1">
    <dbPr connection="Provider=Microsoft.Mashup.OleDb.1;Data Source=$Workbook$;Location=&quot;201_Wall CLT&quot;;Extended Properties=&quot;&quot;" command="SELECT * FROM [201_Wall CLT]"/>
  </connection>
  <connection id="12" xr16:uid="{E30B4A0D-5083-4FC3-888B-242543D96C32}" keepAlive="1" name="Query - 202_Colonne_legno" description="Connessione alla query '202_Colonne_legno' nella cartella di lavoro." type="5" refreshedVersion="8" background="1" saveData="1">
    <dbPr connection="Provider=Microsoft.Mashup.OleDb.1;Data Source=$Workbook$;Location=202_Colonne_legno;Extended Properties=&quot;&quot;" command="SELECT * FROM [202_Colonne_legno]"/>
  </connection>
  <connection id="13" xr16:uid="{BCC45C7D-CE73-4D91-A4FF-6CE1D1509683}" keepAlive="1" name="Query - 203_Travi legno" description="Connessione alla query '203_Travi legno' nella cartella di lavoro." type="5" refreshedVersion="8" background="1" saveData="1">
    <dbPr connection="Provider=Microsoft.Mashup.OleDb.1;Data Source=$Workbook$;Location=&quot;203_Travi legno&quot;;Extended Properties=&quot;&quot;" command="SELECT * FROM [203_Travi legno]"/>
  </connection>
  <connection id="14" xr16:uid="{DAC563F4-64B6-4320-87CB-3987E05FB156}" keepAlive="1" name="Query - 204_Floor Legno" description="Connessione alla query '204_Floor Legno' nella cartella di lavoro." type="5" refreshedVersion="8" background="1" saveData="1">
    <dbPr connection="Provider=Microsoft.Mashup.OleDb.1;Data Source=$Workbook$;Location=&quot;204_Floor Legno&quot;;Extended Properties=&quot;&quot;" command="SELECT * FROM [204_Floor Legno]"/>
  </connection>
  <connection id="15" xr16:uid="{B97207D4-EE55-4C24-A8EB-03F43FC785FF}" keepAlive="1" name="Query - 301_Colonne_Parapetto" description="Connessione alla query '301_Colonne_Parapetto' nella cartella di lavoro." type="5" refreshedVersion="8" background="1" saveData="1">
    <dbPr connection="Provider=Microsoft.Mashup.OleDb.1;Data Source=$Workbook$;Location=301_Colonne_Parapetto;Extended Properties=&quot;&quot;" command="SELECT * FROM [301_Colonne_Parapetto]"/>
  </connection>
  <connection id="16" xr16:uid="{E90D3E52-D6E0-4C69-8172-0EDBBCC6097B}" keepAlive="1" name="Query - 302_Montanti Quinta" description="Connessione alla query '302_Montanti Quinta' nella cartella di lavoro." type="5" refreshedVersion="8" background="1" saveData="1">
    <dbPr connection="Provider=Microsoft.Mashup.OleDb.1;Data Source=$Workbook$;Location=&quot;302_Montanti Quinta&quot;;Extended Properties=&quot;&quot;" command="SELECT * FROM [302_Montanti Quinta]"/>
  </connection>
  <connection id="17" xr16:uid="{E5D7E089-8B40-4380-877F-14BDD84CFFEA}" keepAlive="1" name="Query - 303_Travi acciaio" description="Connessione alla query '303_Travi acciaio' nella cartella di lavoro." type="5" refreshedVersion="8" background="1" saveData="1">
    <dbPr connection="Provider=Microsoft.Mashup.OleDb.1;Data Source=$Workbook$;Location=&quot;303_Travi acciaio&quot;;Extended Properties=&quot;&quot;" command="SELECT * FROM [303_Travi acciaio]"/>
  </connection>
  <connection id="18" xr16:uid="{8C8BF116-3A19-4802-A2C0-AFBB6E261CC9}" keepAlive="1" name="Query - 304_Scale metalliche" description="Connessione alla query '304_Scale metalliche' nella cartella di lavoro." type="5" refreshedVersion="8" background="1" saveData="1">
    <dbPr connection="Provider=Microsoft.Mashup.OleDb.1;Data Source=$Workbook$;Location=&quot;304_Scale metalliche&quot;;Extended Properties=&quot;&quot;" command="SELECT * FROM [304_Scale metalliche]"/>
  </connection>
  <connection id="19" xr16:uid="{84C93FD1-7E9C-4FAE-9676-569B776D993F}" keepAlive="1" name="Query - 305_Grigliati" description="Connessione alla query '305_Grigliati' nella cartella di lavoro." type="5" refreshedVersion="8" background="1" saveData="1">
    <dbPr connection="Provider=Microsoft.Mashup.OleDb.1;Data Source=$Workbook$;Location=305_Grigliati;Extended Properties=&quot;&quot;" command="SELECT * FROM [305_Grigliati]"/>
  </connection>
</connections>
</file>

<file path=xl/sharedStrings.xml><?xml version="1.0" encoding="utf-8"?>
<sst xmlns="http://schemas.openxmlformats.org/spreadsheetml/2006/main" count="2885" uniqueCount="411">
  <si>
    <t>Listino di riferimento:</t>
  </si>
  <si>
    <t>ARTICOLO</t>
  </si>
  <si>
    <t>INDICAZIONE DEI LAVORI</t>
  </si>
  <si>
    <t>MISURE</t>
  </si>
  <si>
    <t>quantità totale</t>
  </si>
  <si>
    <t>u.m.</t>
  </si>
  <si>
    <t>p.un.
(€)</t>
  </si>
  <si>
    <t>importi</t>
  </si>
  <si>
    <t>pr.</t>
  </si>
  <si>
    <t>cod. voce</t>
  </si>
  <si>
    <t xml:space="preserve">n. </t>
  </si>
  <si>
    <t>a</t>
  </si>
  <si>
    <t>b</t>
  </si>
  <si>
    <t>c</t>
  </si>
  <si>
    <t>prodotti</t>
  </si>
  <si>
    <t>n.</t>
  </si>
  <si>
    <t>m</t>
  </si>
  <si>
    <t>TOTALE</t>
  </si>
  <si>
    <t>kg</t>
  </si>
  <si>
    <t>STRUTTURE IN C.A.</t>
  </si>
  <si>
    <r>
      <t>m</t>
    </r>
    <r>
      <rPr>
        <b/>
        <vertAlign val="superscript"/>
        <sz val="9"/>
        <color theme="1"/>
        <rFont val="Calibri"/>
        <family val="2"/>
        <scheme val="minor"/>
      </rPr>
      <t>2</t>
    </r>
  </si>
  <si>
    <r>
      <t>m</t>
    </r>
    <r>
      <rPr>
        <b/>
        <vertAlign val="superscript"/>
        <sz val="9"/>
        <color theme="1"/>
        <rFont val="Calibri"/>
        <family val="2"/>
        <scheme val="minor"/>
      </rPr>
      <t>3</t>
    </r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</si>
  <si>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</si>
  <si>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m/m</t>
    </r>
    <r>
      <rPr>
        <b/>
        <vertAlign val="superscript"/>
        <sz val="9"/>
        <color theme="1"/>
        <rFont val="Calibri"/>
        <family val="2"/>
        <scheme val="minor"/>
      </rPr>
      <t>2</t>
    </r>
  </si>
  <si>
    <r>
      <t>kg/m</t>
    </r>
    <r>
      <rPr>
        <b/>
        <vertAlign val="superscript"/>
        <sz val="9"/>
        <color theme="1"/>
        <rFont val="Calibri"/>
        <family val="2"/>
        <scheme val="minor"/>
      </rPr>
      <t>3</t>
    </r>
  </si>
  <si>
    <t>CASSEFORME PER CA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</si>
  <si>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</si>
  <si>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CARPENTERIA METALLICA</t>
  </si>
  <si>
    <t>GRIGLIATI ELETTROSALDATI</t>
  </si>
  <si>
    <t>Kg</t>
  </si>
  <si>
    <t>TOTALE OPERE STRUTTURALI</t>
  </si>
  <si>
    <t>STRUTTURE IN ACCIAIO</t>
  </si>
  <si>
    <t>TOTALE OPERE IN ACCIAIO</t>
  </si>
  <si>
    <t>2023-22_Scuola Monza</t>
  </si>
  <si>
    <t>COMPUTO METRICO ESTIMATIVO OPERE STRUTTURALI</t>
  </si>
  <si>
    <t>Riqualificazione Nuova Scuola Secondarie di primo grado "Bellani" in Via Ugo Foscolo - Monza</t>
  </si>
  <si>
    <t>Family and Type</t>
  </si>
  <si>
    <t>Volume</t>
  </si>
  <si>
    <t>Comments</t>
  </si>
  <si>
    <t/>
  </si>
  <si>
    <t>Quinta</t>
  </si>
  <si>
    <t>Count</t>
  </si>
  <si>
    <t>Concrete Rectangular: 60x60cm</t>
  </si>
  <si>
    <t>1</t>
  </si>
  <si>
    <t>CLS</t>
  </si>
  <si>
    <t>Concrete Rectangular: PI.40x50.C30/37</t>
  </si>
  <si>
    <t>Base stairs1: Base stairs</t>
  </si>
  <si>
    <t>Base stairs: Base stairs</t>
  </si>
  <si>
    <t>Concrete - Rectangular Beam: CO.30x75cm.C25/30</t>
  </si>
  <si>
    <t>Concrete - Rectangular Beam: CO.60x145cm.C25/30</t>
  </si>
  <si>
    <t>Concrete - Rectangular Beam: TR.20x50cm.C30/37</t>
  </si>
  <si>
    <t>CLS_Waffle</t>
  </si>
  <si>
    <t>Grand total: 42</t>
  </si>
  <si>
    <t>Waffle</t>
  </si>
  <si>
    <t>Grand total: 2</t>
  </si>
  <si>
    <t>Material: Volume</t>
  </si>
  <si>
    <t>Scale auditorio: Scale auditorio</t>
  </si>
  <si>
    <t>Grand total: 6</t>
  </si>
  <si>
    <t>Grand total: 7</t>
  </si>
  <si>
    <t>Concrete Rectangular: 60x60cm: 3</t>
  </si>
  <si>
    <t>Concrete Rectangular: PI.40x50.C30/37: 2</t>
  </si>
  <si>
    <t>Base stairs1: Base stairs: 1</t>
  </si>
  <si>
    <t>Base stairs: Base stairs: 1</t>
  </si>
  <si>
    <t>Concrete - Rectangular Beam: CO.30x75cm.C25/30: 1</t>
  </si>
  <si>
    <t>Concrete - Rectangular Beam: TR.20x50cm.C30/37: 3</t>
  </si>
  <si>
    <t>Colonna1</t>
  </si>
  <si>
    <t>SP. 30CM</t>
  </si>
  <si>
    <t>SP. 50CM</t>
  </si>
  <si>
    <t>Parapetto interno</t>
  </si>
  <si>
    <t>Flat Bars: FL 8x48</t>
  </si>
  <si>
    <t>Acciaio Parapetti</t>
  </si>
  <si>
    <t>Flat Bars: FL 8x48: 8</t>
  </si>
  <si>
    <t>Assembled Stair: B&amp;C-Scale metalliche</t>
  </si>
  <si>
    <t>Grand total: 4</t>
  </si>
  <si>
    <t>Kg/m3  Kg/m2</t>
  </si>
  <si>
    <r>
      <t>m</t>
    </r>
    <r>
      <rPr>
        <b/>
        <vertAlign val="superscript"/>
        <sz val="9"/>
        <color theme="1"/>
        <rFont val="Calibri"/>
        <family val="2"/>
        <scheme val="minor"/>
      </rPr>
      <t xml:space="preserve">3                    </t>
    </r>
    <r>
      <rPr>
        <b/>
        <sz val="9"/>
        <color theme="1"/>
        <rFont val="Calibri"/>
        <family val="2"/>
        <scheme val="minor"/>
      </rPr>
      <t>m</t>
    </r>
    <r>
      <rPr>
        <b/>
        <vertAlign val="superscript"/>
        <sz val="9"/>
        <color theme="1"/>
        <rFont val="Calibri"/>
        <family val="2"/>
        <scheme val="minor"/>
      </rPr>
      <t>2</t>
    </r>
  </si>
  <si>
    <t>1C.22.100</t>
  </si>
  <si>
    <t>LAVORAZIONI</t>
  </si>
  <si>
    <t>Sovrapprezzo per zincatura di carpenteria metallica:</t>
  </si>
  <si>
    <t>1C.22.100.0010</t>
  </si>
  <si>
    <t>1C.22.100.0010.a</t>
  </si>
  <si>
    <t xml:space="preserve"> - a caldo</t>
  </si>
  <si>
    <t>Area</t>
  </si>
  <si>
    <t>Basic Wall: MU.200cm.CLT</t>
  </si>
  <si>
    <t>B&amp;C-Structural columns-Timber Round: 440mm</t>
  </si>
  <si>
    <t>Legno</t>
  </si>
  <si>
    <t>Glulam (2): 28x35cm-Glulam</t>
  </si>
  <si>
    <t>Glulam (2): 28x35cm-Glulam 2</t>
  </si>
  <si>
    <t>Glulam (2): 35x200cm-Glulam</t>
  </si>
  <si>
    <t>B&amp;C-Structural framing-Double tapered: Tipo 2</t>
  </si>
  <si>
    <t>B&amp;C-Structural framing-Double tapered: Tipo 2: 1</t>
  </si>
  <si>
    <t>Glulam (1): TR.10x30cm.Glulam</t>
  </si>
  <si>
    <t>Glulam (1): TR.10x30cm.Glulam: 60</t>
  </si>
  <si>
    <t>Glulam (1): TR.22x65cm.Glulam</t>
  </si>
  <si>
    <t>Glulam (1): TR.22x65cm.Glulam: 2</t>
  </si>
  <si>
    <t>Glulam (1): TR.30x55cm.Glulam</t>
  </si>
  <si>
    <t>Glulam (1): TR.30x55cm.Glulam: 4</t>
  </si>
  <si>
    <t>Glulam (1): TR.35x100cm.Glulam</t>
  </si>
  <si>
    <t>Glulam (1): TR.35x100cm.Glulam: 2</t>
  </si>
  <si>
    <t>Grand total: 69</t>
  </si>
  <si>
    <t>Floor: SO.30cm.CLT</t>
  </si>
  <si>
    <t>Grand total: 98</t>
  </si>
  <si>
    <t>CONNESSIONI</t>
  </si>
  <si>
    <t>TOTALE CONNESSIONI</t>
  </si>
  <si>
    <t>Concrete Rectangular: 300 x 300mm</t>
  </si>
  <si>
    <t>Sezioni cave rettangolari e quadrate-Pilastro: HSS 5x15x1</t>
  </si>
  <si>
    <t>Sezioni cave rettangolari e quadrate-Pilastro: HSS 5x15x1: 4</t>
  </si>
  <si>
    <t>4</t>
  </si>
  <si>
    <t>P01 (L)</t>
  </si>
  <si>
    <t>P01 (R)</t>
  </si>
  <si>
    <t>P02 (L)</t>
  </si>
  <si>
    <t>Cop (L)</t>
  </si>
  <si>
    <t>Cop (R)</t>
  </si>
  <si>
    <t>spessore piastre</t>
  </si>
  <si>
    <t>larghezza piastre</t>
  </si>
  <si>
    <t>lunghezza complessiva piastre</t>
  </si>
  <si>
    <t>mc</t>
  </si>
  <si>
    <t>Volume complessivo</t>
  </si>
  <si>
    <t>peso complessivo</t>
  </si>
  <si>
    <t>Connessioni pannelli longitudinali</t>
  </si>
  <si>
    <t>m (l)</t>
  </si>
  <si>
    <t>m (P)</t>
  </si>
  <si>
    <t>mq</t>
  </si>
  <si>
    <t>1C.09.200</t>
  </si>
  <si>
    <t xml:space="preserve">1C.09.200.0020 </t>
  </si>
  <si>
    <t>Protezione di opere in carpenteria metallica contro il fuoco con pittura intumescente monocomponente in emulsione acquosa, testata e certificata secondo norme di prova europee EN 13381-4, applicata a più mani, su superfici esenti da ruggine ed adeguatamente preparate:</t>
  </si>
  <si>
    <t>1C.09.200.0020.d</t>
  </si>
  <si>
    <t>- per profili con resistenza fino a R60 e massività fino a 150 s/v</t>
  </si>
  <si>
    <t>VERNICIATURE IGNIFUGHE</t>
  </si>
  <si>
    <t>% Inc. M.O.</t>
  </si>
  <si>
    <t>B&amp;C-Structural Frame-Joist Trapezoidal-rvt23: 16(20)x55cm-Slab 10cm</t>
  </si>
  <si>
    <t>cad</t>
  </si>
  <si>
    <t>Circular Hollow Sections-Column: TRON70x5</t>
  </si>
  <si>
    <t>Grand total: 20</t>
  </si>
  <si>
    <t>Grand total: 14</t>
  </si>
  <si>
    <t>Floor: SO.26cm.CLT</t>
  </si>
  <si>
    <t>Floor: SO.26cm.CLT: 48</t>
  </si>
  <si>
    <t>Floor: SO.30cm.CLT: 50</t>
  </si>
  <si>
    <t>Concrete - Rectangular Beam: TR.30x55cm.C30/37</t>
  </si>
  <si>
    <t>64</t>
  </si>
  <si>
    <t>Muro di base: MU.20cm.C30/37</t>
  </si>
  <si>
    <t>Muro di base: MU.30cm.C30/37</t>
  </si>
  <si>
    <t>Muro di base: MU.26cm-Quinta</t>
  </si>
  <si>
    <t>Muro di base: MU.26cm-Quinta: 7</t>
  </si>
  <si>
    <t>Muro di base: MU.35cm-Quinta</t>
  </si>
  <si>
    <t>Base stairs2: Base stairs</t>
  </si>
  <si>
    <t>Base stairs2: Base stairs: 1</t>
  </si>
  <si>
    <t>Concrete - Rectangular Beam: CO.30x110cm.C25/30</t>
  </si>
  <si>
    <t>Concrete - Rectangular Beam: CO.40x105cm.C25/30</t>
  </si>
  <si>
    <t>Concrete - Rectangular Beam: CO.40x105cm.C25/30: 3</t>
  </si>
  <si>
    <t>Concrete - Rectangular Beam: CO.60x145cm.C25/30: 3</t>
  </si>
  <si>
    <t>Pavimento: SO.10cm.C30/37 (Waffle)</t>
  </si>
  <si>
    <t>Pavimento: SO.20cm.C30/37</t>
  </si>
  <si>
    <t>Pavimento: SO.24cm.C30/37</t>
  </si>
  <si>
    <t>Pavimento: SO.24cm.C30/37: 2</t>
  </si>
  <si>
    <t>Pavimento: SO.30cm.C30/37</t>
  </si>
  <si>
    <t>Pavimento: SO.42cm.C30/37</t>
  </si>
  <si>
    <t>Pavimento: SO.42cm.C30/37: 2</t>
  </si>
  <si>
    <t>Pavimento: SO.55cm.C30/37</t>
  </si>
  <si>
    <t>Pavimento: SO.55cm.C30/37: 1</t>
  </si>
  <si>
    <t>Platea: Magrone sp.15</t>
  </si>
  <si>
    <t>Platea: FO.30cm.C25/30 2</t>
  </si>
  <si>
    <t>Platea: FO.40cm.C25/30</t>
  </si>
  <si>
    <t>Platea: FO.60cm.C25/30</t>
  </si>
  <si>
    <t>Platea: FO.60cm.C25/30 - Quinta</t>
  </si>
  <si>
    <r>
      <t xml:space="preserve">Muri Quinta sp. 35cm </t>
    </r>
    <r>
      <rPr>
        <sz val="11"/>
        <color rgb="FFFF0000"/>
        <rFont val="Calibri"/>
        <family val="2"/>
        <scheme val="minor"/>
      </rPr>
      <t>(MOD.1)</t>
    </r>
  </si>
  <si>
    <t>Concrete - Rectangular Beam: CO.40x190cm.C25/30</t>
  </si>
  <si>
    <t>Concrete - Rectangular Beam: CO.40x190cm.C25/30: 1</t>
  </si>
  <si>
    <t>Scala gettata in opera: B&amp;C-15cm Stairs</t>
  </si>
  <si>
    <r>
      <t xml:space="preserve">Muri Quinta sp. 26cm </t>
    </r>
    <r>
      <rPr>
        <sz val="11"/>
        <color rgb="FFFF0000"/>
        <rFont val="Calibri"/>
        <family val="2"/>
        <scheme val="minor"/>
      </rPr>
      <t>(MOD.1)</t>
    </r>
  </si>
  <si>
    <t>Concrete Rectangular: 300 x 300mm: 2</t>
  </si>
  <si>
    <r>
      <t xml:space="preserve">HEB 200 </t>
    </r>
    <r>
      <rPr>
        <sz val="11"/>
        <color rgb="FFFF0000"/>
        <rFont val="Calibri"/>
        <family val="2"/>
        <scheme val="minor"/>
      </rPr>
      <t>(MOD.1)</t>
    </r>
  </si>
  <si>
    <r>
      <t xml:space="preserve">HEA 100 </t>
    </r>
    <r>
      <rPr>
        <sz val="11"/>
        <color rgb="FFFF0000"/>
        <rFont val="Calibri"/>
        <family val="2"/>
        <scheme val="minor"/>
      </rPr>
      <t>(MOD.5)</t>
    </r>
  </si>
  <si>
    <r>
      <t xml:space="preserve">UPN 100 </t>
    </r>
    <r>
      <rPr>
        <sz val="11"/>
        <color rgb="FFFF0000"/>
        <rFont val="Calibri"/>
        <family val="2"/>
        <scheme val="minor"/>
      </rPr>
      <t>(MOD.5)</t>
    </r>
  </si>
  <si>
    <t>Concrete - Rectangular Beam: CO.30x110cm.C25/30: 3</t>
  </si>
  <si>
    <t>H-Wide Flange Beams: HE100A</t>
  </si>
  <si>
    <t>H-Wide Flange Beams: HE100A: 180</t>
  </si>
  <si>
    <t>H-Wide Flange Beams: HE200B</t>
  </si>
  <si>
    <t>Acciaio Quinta</t>
  </si>
  <si>
    <t>H-Wide Flange Beams: HE200B: 9</t>
  </si>
  <si>
    <t>H-Wide Flange Beams: HE260B</t>
  </si>
  <si>
    <t>H-Wide Flange Beams: HE260B: 2</t>
  </si>
  <si>
    <t>U-Channels: UPN100</t>
  </si>
  <si>
    <t>U-Channels: UPN100: 10</t>
  </si>
  <si>
    <t>Grand total: 212</t>
  </si>
  <si>
    <t>H-Wide Flange-Column: HE200B</t>
  </si>
  <si>
    <t>H-Wide Flange-Column: HE200B: 13</t>
  </si>
  <si>
    <t>13</t>
  </si>
  <si>
    <t>H-Wide Flange-Column: HE260B</t>
  </si>
  <si>
    <t>H-Wide Flange-Column: HE260B: 2</t>
  </si>
  <si>
    <t>2</t>
  </si>
  <si>
    <t>Grand total: 19</t>
  </si>
  <si>
    <t>19</t>
  </si>
  <si>
    <t>Parapetto esterno</t>
  </si>
  <si>
    <t>Parapetto esterno: 180</t>
  </si>
  <si>
    <t>180</t>
  </si>
  <si>
    <t>Parapetto interno: 64</t>
  </si>
  <si>
    <t>Grand total: 244</t>
  </si>
  <si>
    <t>244</t>
  </si>
  <si>
    <r>
      <t xml:space="preserve">HEB 260 </t>
    </r>
    <r>
      <rPr>
        <sz val="11"/>
        <color rgb="FFFF0000"/>
        <rFont val="Calibri"/>
        <family val="2"/>
        <scheme val="minor"/>
      </rPr>
      <t>(MOD.1)</t>
    </r>
  </si>
  <si>
    <r>
      <t xml:space="preserve">CONNESSIONI BALCONI ESTERNI </t>
    </r>
    <r>
      <rPr>
        <sz val="11"/>
        <color rgb="FFFF0000"/>
        <rFont val="Calibri"/>
        <family val="2"/>
        <scheme val="minor"/>
      </rPr>
      <t>(MOD.5)</t>
    </r>
  </si>
  <si>
    <t>kg/cad</t>
  </si>
  <si>
    <r>
      <t xml:space="preserve">Carpenteria Balconi </t>
    </r>
    <r>
      <rPr>
        <sz val="11"/>
        <color rgb="FFFF0000"/>
        <rFont val="Calibri"/>
        <family val="2"/>
        <scheme val="minor"/>
      </rPr>
      <t>(MOD.5)</t>
    </r>
  </si>
  <si>
    <r>
      <t xml:space="preserve">Carpenteria Quinta </t>
    </r>
    <r>
      <rPr>
        <sz val="11"/>
        <color rgb="FFFF0000"/>
        <rFont val="Calibri"/>
        <family val="2"/>
        <scheme val="minor"/>
      </rPr>
      <t>(MOD.1)</t>
    </r>
  </si>
  <si>
    <t>C M.O.</t>
  </si>
  <si>
    <t>-</t>
  </si>
  <si>
    <t>Quinta: 7</t>
  </si>
  <si>
    <t>OC.EEA.a10.A6415</t>
  </si>
  <si>
    <t>SOTTOFONDAZIONE</t>
  </si>
  <si>
    <t>OC.EEA.a10.A6415.J0001.0030.-</t>
  </si>
  <si>
    <t>OPERA: Sottofondazione di conglomerato cementizio; resistenza a compressione [classe] = C16/20 | esposizione [classe] = X0 | consistenza [classe] = S3.
LAVORO: Getto.
SPECIFICHE TECNICHE: -
OP OPERA: Sottofondazione di conglomerato cementizio; resistenza a compressione [classe] = C16/20 | esposizione [classe] = X0 | consistenza
[classe] = S3.
SPECIFICHE TECNICHE: -
RM Impasto preconfezionato di cemento generico; geometria/forma/aspetto: sfuso; funzione: strutturale | non strutturale |
drenante; impiego: conglomerato cementizio; classe di consistenza [classe] = S3 | classe di resistenza [classe] = C16/20 | classe di esposizione [classe] = X0
SPECIFICHE TECNICHE: utilizzato in strutture ordinarie e manufatti non strutturali
LV LAVORO: Getto.
SPECIFICHE TECNICHE: -
RP Gru a torre a rotazione in alto; altezza sotto gancio [m] ≤ 34,0 | sbraccio [m] ≤ 31,0; portata [t] ≤ 1,0; escluso: f.e.m.,
escluso basamento
SPECIFICHE TECNICHE: già installata; criterio di misurazione: giorno di presenza in cantiere</t>
  </si>
  <si>
    <t>FONDAZIONE</t>
  </si>
  <si>
    <t>OC.EEA.a10.E5100</t>
  </si>
  <si>
    <t>OC.EEA.a10.E5100.J0001.0020.a</t>
  </si>
  <si>
    <t>OPERA: Fondazione di conglomerato cementizio; impiego: plinti-travi rovesce-platee; resistenza a compressione [classe] = C25/30. LAVORO: Getto con gru. Incluso: vibratura. Escluso: ferro; casseri.SPECIFICHE TECNICHE: -OP OPERA: Fondazione di conglomerato cementizio; impiego: plinti-travi rovesce-platee; resistenza a compressione [classe] = C25/30. SPECIFICHE TECNICHE: -RM Impasto preconfezionato di cemento generico; geometria/forma/aspetto: sfuso; funzione: strutturale; impiego: conglomerato cementizio; fornitura: autobetoniera; classe di consistenza [classe] = S4 | classe di resistenza [classe] = C25/30 | classe di esposizione [classe] = XC1/XC2SPECIFICHE TECNICHE: confezionato in impianto di betonaggio, materie prime in possesso di marcatura CE LV LAVORO: Getto con gru. Incluso: vibratura. Escluso: ferro; casseri.SPECIFICHE TECNICHE: -RP Vibratore per calcestruzzo; diametro testa [mm] = 45; potenza [kW] = 1; peso [kg] = 14SPECIFICHE TECNICHE: -; criterio di misurazione: ore di presenza in cantiereRP Gru a torre a rotazione in alto; altezza sotto gancio [m] ≤ 20,0 | sbraccio [m] ≤ 20,0; portata [t] ≤ 0,8; escluso: f.e.m., escluso basamentoSPECIFICHE TECNICHE: già installata; criterio di misurazione: giorni di presenza in cantiere</t>
  </si>
  <si>
    <t>OC.EEA.a10.E0000</t>
  </si>
  <si>
    <t>STRUTTURA</t>
  </si>
  <si>
    <t>ARMATURA</t>
  </si>
  <si>
    <t>OC.EEA.a02.E9700</t>
  </si>
  <si>
    <t>OC.EEA.a02.E9700.Sb017.0255.-</t>
  </si>
  <si>
    <t>OPERA: Armatura, barre nervate di lega ferrosa acciaio B450C; impiego: strutture in cemento armato. Incluso: sormonti; sfrido; legature.
LAVORO: Posa.
SPECIFICHE TECNICHE: -
OP OPERA: Armatura, barre nervate di lega ferrosa acciaio B450C; impiego: strutture in cemento armato. Incluso: sormonti; sfrido; legature.
SPECIFICHE TECNICHE: -
RM Barra nervata di lega ferrosa acciaio B450C; funzione: strutturale; impiego: strutture c.a.
SPECIFICHE TECNICHE: prodotto con sistemi di controllo di produzione in stabilimento
RM Ferramenta filo di metallo ferro
SPECIFICHE TECNICHE: filo di metallo ferro cotto
LV LAVORO: Posa.
SPECIFICHE TECNICHE: -</t>
  </si>
  <si>
    <t>LP.EEA.a04.A1020</t>
  </si>
  <si>
    <t>OPERA STRUMENTALE: Cassaforma; tradizionale di legno naturale generico; impiego: fondazioni puntuali; spessore [m] = 0,025 ÷ 0,027. Incluso: disarmante, chiodi.
LAVORO: Formazione.
SPECIFICHE TECNICHE: -
OS OPERA STRUMENTALE: Cassaforma; tradizionale di legno naturale generico; impiego: fondazioni puntuali; spessore [m] = 0,025 ÷ 0,027. Incluso:
disarmante, chiodi.
SPECIFICHE TECNICHE: -
RT Cassaforma tradizionale in legno; impiego: fondazioni puntuali; incluso: ogni elemento necessario al suo completamento (es.:
sottomisure in legno di abete o pannelli compensati multistrato, picchetti, filo di ferro, travi squadrate di legno, orditura metallica d'irrigidimento, sbadacchi,
disarmante, chiodi)
SPECIFICHE TECNICHE: spessore paramento [m] = 0,025 ÷ 0,027; criterio di misurazione: valutato a superficie effettiva bagnata
dal getto
LV LAVORO: Formazione.
SPECIFICHE TECNICHE:</t>
  </si>
  <si>
    <t>LP.EEA.a04.A1020.Qa000.0005.-</t>
  </si>
  <si>
    <t>OPERA STRUMENTALE: Cassaforma; tradizionale di legno naturale generico; impiego: pareti per vani scala e ascensori; spessore [m] = 0,025 ÷ 0,027 | altezza [m] ≤ 3,5; pressione [kN/m²] ≤ 40. Incluso: disarmante, chiodi.LAVORO: Formazione. SPECIFICHE TECNICHE: -OS OPERA STRUMENTALE: Cassaforma; tradizionale di legno naturale generico; impiego: pareti per vani scala e ascensori; spessore [m] = 0,025 ÷ 0,027 | altezza [m] &lt;= 3,5; pressione [kN/m²] &lt;= 40. Incluso: disarmante, chiodi.SPECIFICHE TECNICHE: -RT Cassaforma tradizionale in legno; impiego: pareti per vani scala e ascensori; altezza [m] ≤ 3,50; pressione [kN/m²] ≤ 40; incluso: ogni elemento necessario al suo completamento (es.: sottomisure in legno di abete o pannelli compensati multistrato, picchetti e filo di ferro, travi squadrate di legno, travi squadrate di legno, disarmante, chiodi); escluso: puntelliSPECIFICHE TECNICHE: spessore paramento [m] = 0,025 ÷ 0,027; criterio di misurazione: valutato a superficie effettiva bagnata dal gettoLV LAVORO: Formazione. SPECIFICHE TECNICHE: -</t>
  </si>
  <si>
    <t>LP.EEA.a04.A1020.Qa000.0020.-</t>
  </si>
  <si>
    <t>OC.EEA.a02.E0005.Sb001.0030.-</t>
  </si>
  <si>
    <t>OPERA: Profilato di lega ferrosa acciaio generico; funzione: carpenteria metallica | travature; impiego: solai | coperture | ossature | rampe | ripiani scale | pensiline | balconi. Incluso: profilati (di qualsiasi tipo, sezione e dimensione), piastre, squadre, tiranti, bulloni, fori, fissaggi.LAVORO: Posa. Incluso: mano di antiruggine, trasporti e sollevamenti. Escluso: oneri per demolizioni, ripristini di opere murarie, opere di sostegno e protezione. SPECIFICHE TECNICHE: acciaio S235/S275/S355, in opera, imbullonata o saldata.OP OPERA: Profilato di lega ferrosa acciaio generico; funzione: carpenteria metallica | travature; impiego: solai | coperture | ossature | rampe | ripiani scale | pensiline | balconi. Incluso: profilati (di qualsiasi tipo, sezione e dimensione), piastre, squadre, tiranti, bulloni, fori, fissaggi.SPECIFICHE TECNICHE: acciaio S235/S275/S355.RM Profilato a caldo di lega ferrosa acciao S355J0; geometria/forma/aspetto: HE; funzione: carpenteria; altezza [mm] = 80 ÷ 220SPECIFICHE TECNICHE: -LV LAVORO: Posa. Incluso: mano di antiruggine, trasporti e sollevamenti. Escluso: oneri per demolizioni, ripristini di opere murarie, opere di sostegno e protezione.SPECIFICHE TECNICHE: in opera, imbullonata o saldata.</t>
  </si>
  <si>
    <t>OC.EEA.a02.E0005.Sb001</t>
  </si>
  <si>
    <t>OC.EEA.a02.E0005.Sb001.0035.-</t>
  </si>
  <si>
    <t>OPERA: Profilato di lega ferrosa acciaio generico; funzione: carpenteria metallica | travature; impiego: solai | coperture | ossature | rampe | ripiani scale | pensiline | balconi. Incluso: profilati (di qualsiasi tipo, sezione e dimensione), piastre, squadre, tiranti, bulloni, fori, fissaggi.LAVORO: Posa. Incluso: mano di antiruggine, trasporti e sollevamenti. Escluso: oneri per demolizioni, ripristini di opere murarie, opere di sostegno e protezione. SPECIFICHE TECNICHE: acciaio S235/S275/S355, in opera, imbullonata o saldata.OP OPERA: Profilato di lega ferrosa acciaio generico; funzione: carpenteria metallica | travature; impiego: solai | coperture | ossature | rampe | ripiani scale | pensiline | balconi. Incluso: profilati (di qualsiasi tipo, sezione e dimensione), piastre, squadre, tiranti, bulloni, fori, fissaggi.SPECIFICHE TECNICHE: acciaio S235/S275/S355.RM Profilato a caldo di lega ferrosa acciao S355J0; geometria/forma/aspetto: HE; funzione: carpenteria; altezza [mm] = 240 ÷ 600SPECIFICHE TECNICHE: -LV LAVORO: Posa. Incluso: mano di antiruggine, trasporti e sollevamenti. Escluso: oneri per demolizioni, ripristini di opere murarie, opere di sostegno e protezione.SPECIFICHE TECNICHE: in opera, imbullonata o saldata.</t>
  </si>
  <si>
    <t>OPERA: Griglia carrabile, pannelli di lega ferrosa acciaio zincato. Incluso: ganci fermagrigliato, controtelai, accessori. LAVORO: Posa. Escluso: assistenza muraria.SPECIFICHE TECNICHE: -OP OPERA: Griglia carrabile, pannelli di lega ferrosa acciaio zincato. Incluso: ganci fermagrigliato, controtelai, accessori. SPECIFICHE TECNICHE: -RM Griglia di lega ferrosa acciaio zincato; geometria/forma/aspetto: bordati | pressato; spessore [mm] = 3. Incluso: piatti portantiSPECIFICHE TECNICHE: grigliato in acciaio zincato a caldo LV LAVORO: Posa. Escluso: assistenza muraria.SPECIFICHE TECNICHE: -</t>
  </si>
  <si>
    <t>OC.EEA.a02.D9715.Sb003.0005.-</t>
  </si>
  <si>
    <t>OC.EEA.a02.D9715.Sb003</t>
  </si>
  <si>
    <t>OC.EEA.a02.E0005.Sb001.0045.-</t>
  </si>
  <si>
    <r>
      <t xml:space="preserve">parapetti esterni </t>
    </r>
    <r>
      <rPr>
        <sz val="11"/>
        <color rgb="FFFF0000"/>
        <rFont val="Calibri"/>
        <family val="2"/>
        <scheme val="minor"/>
      </rPr>
      <t>(MOD.5)</t>
    </r>
  </si>
  <si>
    <t>OPERA: Profilato di lega ferrosa acciaio generico; funzione: carpenteria metallica | travature; impiego: solai | coperture | ossature | rampe | ripiani scale | pensiline | balconi. Incluso: profilati (di qualsiasi tipo, sezione e dimensione), piastre, squadre, tiranti, bulloni, fori, fissaggi.LAVORO: Posa. Incluso: mano di antiruggine, trasporti e sollevamenti. Escluso: oneri per demolizioni, ripristini di opere murarie, opere di sostegno e protezione. SPECIFICHE TECNICHE: acciaio S235/S275/S355, in opera, imbullonata o saldata.OP OPERA: Profilato di lega ferrosa acciaio generico; funzione: carpenteria metallica | travature; impiego: solai | coperture | ossature | rampe | ripiani scale | pensiline | balconi. Incluso: profilati (di qualsiasi tipo, sezione e dimensione), piastre, squadre, tiranti, bulloni, fori, fissaggi.SPECIFICHE TECNICHE: acciaio S235/S275/S355.RM Profilato a caldo di lega ferrosa acciao S355J2; geometria/forma/aspetto: HE; funzione: carpenteria; altezza [mm] = 240 ÷ 600SPECIFICHE TECNICHE: -LV LAVORO: Posa. Incluso: mano di antiruggine, trasporti e sollevamenti. Escluso: oneri per demolizioni, ripristini di opere murarie, opere di sostegno e protezione.SPECIFICHE TECNICHE: in opera, imbullonata o saldata.</t>
  </si>
  <si>
    <t xml:space="preserve">OC.EEA.a02.E0005.Sb001.0045.-                        +                            1C.22.100.0010.a </t>
  </si>
  <si>
    <t>MG_001</t>
  </si>
  <si>
    <t>MG_002</t>
  </si>
  <si>
    <t>MG_003</t>
  </si>
  <si>
    <t>MG_004</t>
  </si>
  <si>
    <t>MG_005</t>
  </si>
  <si>
    <t>MG_100</t>
  </si>
  <si>
    <r>
      <t xml:space="preserve">MG_100 </t>
    </r>
    <r>
      <rPr>
        <sz val="11"/>
        <color rgb="FFFF0000"/>
        <rFont val="Calibri"/>
        <family val="2"/>
        <scheme val="minor"/>
      </rPr>
      <t>(MOD.1)</t>
    </r>
  </si>
  <si>
    <t>vv</t>
  </si>
  <si>
    <t>PL_001</t>
  </si>
  <si>
    <t>PL_002</t>
  </si>
  <si>
    <t>PL_003</t>
  </si>
  <si>
    <t>PL_004</t>
  </si>
  <si>
    <t>PL_005</t>
  </si>
  <si>
    <t>PL_100</t>
  </si>
  <si>
    <r>
      <t xml:space="preserve">PL_100 </t>
    </r>
    <r>
      <rPr>
        <sz val="11"/>
        <color rgb="FFFF0000"/>
        <rFont val="Calibri"/>
        <family val="2"/>
        <scheme val="minor"/>
      </rPr>
      <t>(MOD.1)</t>
    </r>
  </si>
  <si>
    <t>Muro di base: MU.20cm.C30/37: 103</t>
  </si>
  <si>
    <t>Quinta: 4</t>
  </si>
  <si>
    <t>Muro di base: MU.35cm-Quinta: 4</t>
  </si>
  <si>
    <t>MG_006</t>
  </si>
  <si>
    <t>PL_006</t>
  </si>
  <si>
    <t>49.95 m²</t>
  </si>
  <si>
    <t>17.29 m²</t>
  </si>
  <si>
    <t>86.02 m²</t>
  </si>
  <si>
    <t>17.62 m²</t>
  </si>
  <si>
    <t>2.29 m²</t>
  </si>
  <si>
    <t>7.37 m²</t>
  </si>
  <si>
    <t>15.67 m²</t>
  </si>
  <si>
    <t>16.46 m²</t>
  </si>
  <si>
    <t>15.14 m²</t>
  </si>
  <si>
    <t>9.07 m²</t>
  </si>
  <si>
    <t>5.73 m²</t>
  </si>
  <si>
    <t>8.52 m²</t>
  </si>
  <si>
    <t>8.20 m²</t>
  </si>
  <si>
    <t>38.05 m²</t>
  </si>
  <si>
    <t>8.26 m²</t>
  </si>
  <si>
    <t>38.71 m²</t>
  </si>
  <si>
    <t>56.84 m²</t>
  </si>
  <si>
    <t>11.88 m²</t>
  </si>
  <si>
    <t>57.01 m²</t>
  </si>
  <si>
    <t>15.34 m²</t>
  </si>
  <si>
    <t>13.50 m²</t>
  </si>
  <si>
    <t>17.23 m²</t>
  </si>
  <si>
    <t>13.66 m²</t>
  </si>
  <si>
    <t>19.44 m²</t>
  </si>
  <si>
    <t>24.20 m²</t>
  </si>
  <si>
    <t>24.79 m²</t>
  </si>
  <si>
    <t>18.64 m²</t>
  </si>
  <si>
    <t>22.72 m²</t>
  </si>
  <si>
    <t>29.58 m²</t>
  </si>
  <si>
    <t>21.08 m²</t>
  </si>
  <si>
    <t>13.49 m²</t>
  </si>
  <si>
    <t>15.48 m²</t>
  </si>
  <si>
    <t>16.20 m²</t>
  </si>
  <si>
    <t>12.93 m²</t>
  </si>
  <si>
    <t>16.21 m²</t>
  </si>
  <si>
    <t>12.38 m²</t>
  </si>
  <si>
    <t>17.22 m²</t>
  </si>
  <si>
    <t>7.24 m²</t>
  </si>
  <si>
    <t>8.51 m²</t>
  </si>
  <si>
    <t>7.41 m²</t>
  </si>
  <si>
    <t>6.45 m²</t>
  </si>
  <si>
    <t>5.87 m²</t>
  </si>
  <si>
    <t>4.95 m²</t>
  </si>
  <si>
    <t>6.57 m²</t>
  </si>
  <si>
    <t>5.81 m²</t>
  </si>
  <si>
    <t>23.26 m²</t>
  </si>
  <si>
    <t>2.84 m²</t>
  </si>
  <si>
    <t>14.91 m²</t>
  </si>
  <si>
    <t>5.13 m²</t>
  </si>
  <si>
    <t>9.09 m²</t>
  </si>
  <si>
    <t>7.66 m²</t>
  </si>
  <si>
    <t>15.88 m²</t>
  </si>
  <si>
    <t>13.65 m²</t>
  </si>
  <si>
    <t>3.75 m²</t>
  </si>
  <si>
    <t>5.98 m²</t>
  </si>
  <si>
    <t>14.30 m²</t>
  </si>
  <si>
    <t>15.06 m²</t>
  </si>
  <si>
    <t>15.07 m²</t>
  </si>
  <si>
    <t>5.75 m²</t>
  </si>
  <si>
    <t>7.43 m²</t>
  </si>
  <si>
    <t>14.88 m²</t>
  </si>
  <si>
    <t>17.28 m²</t>
  </si>
  <si>
    <t>15.10 m²</t>
  </si>
  <si>
    <t>10.35 m²</t>
  </si>
  <si>
    <t>3.06 m²</t>
  </si>
  <si>
    <t>12.76 m²</t>
  </si>
  <si>
    <t>6.42 m²</t>
  </si>
  <si>
    <t>38.54 m²</t>
  </si>
  <si>
    <t>13.00 m²</t>
  </si>
  <si>
    <t>1588.32 m²</t>
  </si>
  <si>
    <t>23.63 m²</t>
  </si>
  <si>
    <t>32.92 m²</t>
  </si>
  <si>
    <t>22.16 m²</t>
  </si>
  <si>
    <t>19.04 m²</t>
  </si>
  <si>
    <t>29.46 m²</t>
  </si>
  <si>
    <t>29.34 m²</t>
  </si>
  <si>
    <t>7.23 m²</t>
  </si>
  <si>
    <t>99.38 m²</t>
  </si>
  <si>
    <t>81.15 m²</t>
  </si>
  <si>
    <t>101.08 m²</t>
  </si>
  <si>
    <t>17.34 m²</t>
  </si>
  <si>
    <t>28.93 m²</t>
  </si>
  <si>
    <t>9.82 m²</t>
  </si>
  <si>
    <t>3.29 m²</t>
  </si>
  <si>
    <t>9.97 m²</t>
  </si>
  <si>
    <t>19.80 m²</t>
  </si>
  <si>
    <t>57.12 m²</t>
  </si>
  <si>
    <t>25.85 m²</t>
  </si>
  <si>
    <t>25.98 m²</t>
  </si>
  <si>
    <t>5.65 m²</t>
  </si>
  <si>
    <t>26.98 m²</t>
  </si>
  <si>
    <t>41.92 m²</t>
  </si>
  <si>
    <t>223.06 m²</t>
  </si>
  <si>
    <t>12.35 m²</t>
  </si>
  <si>
    <t>28.77 m²</t>
  </si>
  <si>
    <t>4.37 m²</t>
  </si>
  <si>
    <t>Muro di base: MU.30cm.C30/37: 33</t>
  </si>
  <si>
    <t>Grand total: 136</t>
  </si>
  <si>
    <t>Grand total: 11</t>
  </si>
  <si>
    <t>Pil_CLS_02</t>
  </si>
  <si>
    <t>Pil_CLS_03</t>
  </si>
  <si>
    <t>Pil_CLS_01</t>
  </si>
  <si>
    <r>
      <t>PL_100</t>
    </r>
    <r>
      <rPr>
        <sz val="11"/>
        <color rgb="FFFF0000"/>
        <rFont val="Calibri"/>
        <family val="2"/>
        <scheme val="minor"/>
      </rPr>
      <t xml:space="preserve"> (MOD.1)</t>
    </r>
  </si>
  <si>
    <t>Pavimento: CAPPA.15cm.C30/37 2</t>
  </si>
  <si>
    <t>Pavimento: CAPPA.15cm.C30/37 2: 1</t>
  </si>
  <si>
    <t>SOL_CLS_01</t>
  </si>
  <si>
    <t>Pavimento: SO.20cm.C30/37: 12</t>
  </si>
  <si>
    <t>SOL_CLS_02</t>
  </si>
  <si>
    <t>SOL_CLS_03</t>
  </si>
  <si>
    <t>Pavimento: SO.30cm.C30/37: 2</t>
  </si>
  <si>
    <t>SOL_CLS_04</t>
  </si>
  <si>
    <t>SOL_CLS_05</t>
  </si>
  <si>
    <t>Perimeter</t>
  </si>
  <si>
    <t>Spessore fondazione</t>
  </si>
  <si>
    <t>5.07 m²</t>
  </si>
  <si>
    <t>0.70 m²</t>
  </si>
  <si>
    <t>1053.89 m²</t>
  </si>
  <si>
    <t>2642.21 m²</t>
  </si>
  <si>
    <t>Concrete - Rectangular Beam: CO.30x183cm.C25/30</t>
  </si>
  <si>
    <t>Concrete - Rectangular Beam: CO.30x183cm.C25/30: 15</t>
  </si>
  <si>
    <t>Concrete - Rectangular Beam: CO.35x183cm.C25/30</t>
  </si>
  <si>
    <t>Concrete - Rectangular Beam: CO.35x183cm.C25/30: 1</t>
  </si>
  <si>
    <t>Concrete - Rectangular Beam: TR.30X12cm.C30/37</t>
  </si>
  <si>
    <t>Concrete - Rectangular Beam: TR.30X12cm.C30/37: 1</t>
  </si>
  <si>
    <t>Concrete - Rectangular Beam: TR.30x55cm.C30/37: 4</t>
  </si>
  <si>
    <t>Grand total: 35</t>
  </si>
  <si>
    <t>Pil_GL_01</t>
  </si>
  <si>
    <t>Pil_GL_01: 17</t>
  </si>
  <si>
    <t>17</t>
  </si>
  <si>
    <t>Pil_GL_02</t>
  </si>
  <si>
    <t>Pil_GL_02: 39</t>
  </si>
  <si>
    <t>39</t>
  </si>
  <si>
    <t>Pil_GL_03</t>
  </si>
  <si>
    <t>Pil_GL_03: 44</t>
  </si>
  <si>
    <t>44</t>
  </si>
  <si>
    <t>Pil_GL_04</t>
  </si>
  <si>
    <t>Pil_GL_04: 1</t>
  </si>
  <si>
    <t>Pil_GL_05</t>
  </si>
  <si>
    <t>Pil_GL_05: 2</t>
  </si>
  <si>
    <t>Grand total: 103</t>
  </si>
  <si>
    <t>103</t>
  </si>
  <si>
    <t>TR_GL_05</t>
  </si>
  <si>
    <t>TR_GL_01</t>
  </si>
  <si>
    <t>TR_GL_03</t>
  </si>
  <si>
    <t>TR_GL_02</t>
  </si>
  <si>
    <t>TR_GL_04</t>
  </si>
  <si>
    <t>OPERA: Struttura di conglomerato cementizio; impiego: pilastri | travi | corree | solette | murature vani scala-ascensori; spessore [cm] ≥ 17; resistenza a compressione [classe] = C30/37 | esposizione [classe] = XC1/XC2.LAVORO: Getto con gru. Incluso: vibratura. Escluso: casseri; ferro. SPECIFICHE TECNICHE: -OP OPERA: Struttura di conglomerato cementizio; impiego: pilastri | travi | corree | solette | murature vani scala-ascensori; spessore [cm] ≥ 17; resistenza a compressione [classe] = C30/37 | esposizione [classe] = XC1/XC2.SPECIFICHE TECNICHE: -RM Impasto preconfezionato di cemento generico; geometria/forma/aspetto: sfuso; funzione: strutturale; impiego: conglomerato cementizio; fornitura: autobetoniera; classe di consistenza [classe] = S4 | classe di resistenza [classe] = C30/37 | classe di esposizione [classe] = XC1/XC2SPECIFICHE TECNICHE: confezionato in impianto di betonaggio, materie prime in possesso di marcatura ce LV LAVORO: Getto con gru. Incluso: vibratura. Escluso: casseri; ferro.SPECIFICHE TECNICHE: -RP Vibratore per calcestruzzo; diametro testa [mm] = 45 ; potenza [kW] = 1; peso [kg] = 14SPECIFICHE TECNICHE: -; criterio di misurazione: ore di presenza in cantiereRP Gru a torre a rotazione in alto; altezza sotto gancio [m] ≤ 34,0 | sbraccio [m] ≤ 31,0; portata [t] ≤ 1,0; escluso: f.e.m., escluso basamentoSPECIFICHE TECNICHE: già installata; criterio di misurazione: giorno di presenza in cantiere</t>
  </si>
  <si>
    <t>OC.EEA.a10.E0000.J0001.0080.a</t>
  </si>
  <si>
    <r>
      <t xml:space="preserve">grigliati balconi </t>
    </r>
    <r>
      <rPr>
        <sz val="11"/>
        <color rgb="FFFF0000"/>
        <rFont val="Calibri"/>
        <family val="2"/>
        <scheme val="minor"/>
      </rPr>
      <t>(MOD.5)</t>
    </r>
  </si>
  <si>
    <t>Prezzario regionale delle opere pubblice - Regione Lombardia 2024</t>
  </si>
  <si>
    <t>Elenco prezzi - Provincia autonoma di Trento  -  2023 (strutture in legno lamellare e a strati incrociati)</t>
  </si>
  <si>
    <t>OPERE STRUTTURALI OPZIONALI MODIFICA 1</t>
  </si>
  <si>
    <t>OPERE STRUTTURALI OPZIONALI MODIFICA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</si>
</sst>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0_ ;[Red]\-0.00\ "/>
    <numFmt numFmtId="165" formatCode="0_ ;[Red]\-0\ "/>
    <numFmt numFmtId="166" formatCode="0.0%"/>
    <numFmt numFmtId="167" formatCode="_-* #,##0.00\ _€_-;\-* #,##0.00\ _€_-;_-* &quot;-&quot;??\ _€_-;_-@_-"/>
    <numFmt numFmtId="168" formatCode="_-* #,##0.0\ _€_-;\-* #,##0.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indexed="64"/>
      </bottom>
      <diagonal/>
    </border>
    <border>
      <left style="hair">
        <color auto="1"/>
      </left>
      <right/>
      <top style="medium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/>
      <top style="hair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0" fillId="0" borderId="7" xfId="0" applyBorder="1" applyAlignment="1">
      <alignment horizontal="center" vertical="top"/>
    </xf>
    <xf numFmtId="43" fontId="0" fillId="0" borderId="8" xfId="1" applyFont="1" applyBorder="1" applyAlignment="1">
      <alignment wrapText="1"/>
    </xf>
    <xf numFmtId="43" fontId="0" fillId="0" borderId="8" xfId="1" applyFont="1" applyBorder="1" applyAlignment="1">
      <alignment horizontal="center" wrapText="1"/>
    </xf>
    <xf numFmtId="49" fontId="4" fillId="2" borderId="10" xfId="0" applyNumberFormat="1" applyFont="1" applyFill="1" applyBorder="1" applyAlignment="1">
      <alignment horizontal="left" vertical="top"/>
    </xf>
    <xf numFmtId="1" fontId="3" fillId="2" borderId="10" xfId="0" applyNumberFormat="1" applyFont="1" applyFill="1" applyBorder="1" applyAlignment="1">
      <alignment horizontal="center" wrapText="1"/>
    </xf>
    <xf numFmtId="164" fontId="3" fillId="2" borderId="10" xfId="0" applyNumberFormat="1" applyFont="1" applyFill="1" applyBorder="1" applyAlignment="1">
      <alignment horizontal="center" wrapText="1"/>
    </xf>
    <xf numFmtId="2" fontId="0" fillId="2" borderId="10" xfId="0" applyNumberFormat="1" applyFill="1" applyBorder="1" applyAlignment="1">
      <alignment horizontal="center" wrapText="1"/>
    </xf>
    <xf numFmtId="9" fontId="0" fillId="2" borderId="10" xfId="0" applyNumberFormat="1" applyFill="1" applyBorder="1" applyAlignment="1">
      <alignment horizontal="center" wrapText="1"/>
    </xf>
    <xf numFmtId="43" fontId="0" fillId="2" borderId="11" xfId="1" applyFont="1" applyFill="1" applyBorder="1" applyAlignment="1">
      <alignment horizontal="center" wrapText="1"/>
    </xf>
    <xf numFmtId="0" fontId="0" fillId="0" borderId="12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1" fontId="3" fillId="0" borderId="5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 wrapText="1"/>
    </xf>
    <xf numFmtId="2" fontId="0" fillId="0" borderId="5" xfId="0" applyNumberForma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3" fontId="0" fillId="0" borderId="6" xfId="1" applyFont="1" applyBorder="1" applyAlignment="1">
      <alignment horizontal="center" wrapText="1"/>
    </xf>
    <xf numFmtId="0" fontId="0" fillId="2" borderId="12" xfId="0" applyFill="1" applyBorder="1" applyAlignment="1">
      <alignment horizontal="center" vertical="top" wrapText="1"/>
    </xf>
    <xf numFmtId="0" fontId="0" fillId="2" borderId="20" xfId="0" applyFill="1" applyBorder="1" applyAlignment="1">
      <alignment horizontal="center" vertical="top" wrapText="1"/>
    </xf>
    <xf numFmtId="1" fontId="3" fillId="2" borderId="22" xfId="0" applyNumberFormat="1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43" fontId="0" fillId="0" borderId="31" xfId="1" applyFont="1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top" wrapText="1"/>
    </xf>
    <xf numFmtId="49" fontId="2" fillId="0" borderId="30" xfId="0" applyNumberFormat="1" applyFont="1" applyBorder="1" applyAlignment="1">
      <alignment horizontal="right" vertical="top" wrapText="1"/>
    </xf>
    <xf numFmtId="164" fontId="3" fillId="0" borderId="33" xfId="0" applyNumberFormat="1" applyFont="1" applyBorder="1" applyAlignment="1">
      <alignment horizontal="center" vertical="center" wrapText="1"/>
    </xf>
    <xf numFmtId="2" fontId="2" fillId="0" borderId="30" xfId="0" applyNumberFormat="1" applyFont="1" applyBorder="1" applyAlignment="1">
      <alignment horizontal="center" wrapText="1"/>
    </xf>
    <xf numFmtId="43" fontId="2" fillId="0" borderId="31" xfId="1" applyFont="1" applyFill="1" applyBorder="1" applyAlignment="1">
      <alignment horizontal="center" wrapText="1"/>
    </xf>
    <xf numFmtId="0" fontId="0" fillId="0" borderId="30" xfId="0" applyBorder="1" applyAlignment="1">
      <alignment horizontal="left" vertical="top" wrapText="1"/>
    </xf>
    <xf numFmtId="1" fontId="5" fillId="0" borderId="33" xfId="0" applyNumberFormat="1" applyFont="1" applyBorder="1" applyAlignment="1">
      <alignment horizontal="center" wrapText="1"/>
    </xf>
    <xf numFmtId="49" fontId="0" fillId="0" borderId="30" xfId="0" applyNumberFormat="1" applyBorder="1" applyAlignment="1">
      <alignment horizontal="justify" vertical="top" wrapText="1"/>
    </xf>
    <xf numFmtId="164" fontId="3" fillId="0" borderId="33" xfId="0" applyNumberFormat="1" applyFont="1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1" fontId="3" fillId="0" borderId="34" xfId="0" applyNumberFormat="1" applyFont="1" applyBorder="1" applyAlignment="1">
      <alignment horizontal="center" wrapText="1"/>
    </xf>
    <xf numFmtId="164" fontId="3" fillId="0" borderId="27" xfId="0" applyNumberFormat="1" applyFont="1" applyBorder="1" applyAlignment="1">
      <alignment horizontal="center" wrapText="1"/>
    </xf>
    <xf numFmtId="1" fontId="5" fillId="0" borderId="34" xfId="0" applyNumberFormat="1" applyFont="1" applyBorder="1" applyAlignment="1">
      <alignment horizontal="center" wrapText="1"/>
    </xf>
    <xf numFmtId="164" fontId="5" fillId="0" borderId="33" xfId="0" applyNumberFormat="1" applyFont="1" applyBorder="1" applyAlignment="1">
      <alignment horizontal="center" wrapText="1"/>
    </xf>
    <xf numFmtId="164" fontId="5" fillId="0" borderId="27" xfId="0" applyNumberFormat="1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0" fillId="0" borderId="32" xfId="0" applyBorder="1" applyAlignment="1">
      <alignment horizontal="center" vertical="top" wrapText="1"/>
    </xf>
    <xf numFmtId="1" fontId="3" fillId="0" borderId="35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4" fontId="3" fillId="0" borderId="36" xfId="0" applyNumberFormat="1" applyFon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3" fontId="0" fillId="0" borderId="19" xfId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top" wrapText="1"/>
    </xf>
    <xf numFmtId="1" fontId="3" fillId="0" borderId="34" xfId="0" applyNumberFormat="1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8" xfId="0" applyBorder="1" applyAlignment="1">
      <alignment horizontal="center" vertical="top" wrapText="1"/>
    </xf>
    <xf numFmtId="49" fontId="0" fillId="0" borderId="21" xfId="0" applyNumberFormat="1" applyBorder="1" applyAlignment="1">
      <alignment vertical="top" wrapText="1"/>
    </xf>
    <xf numFmtId="1" fontId="3" fillId="0" borderId="22" xfId="0" applyNumberFormat="1" applyFont="1" applyBorder="1" applyAlignment="1">
      <alignment horizontal="center" wrapText="1"/>
    </xf>
    <xf numFmtId="164" fontId="3" fillId="0" borderId="23" xfId="0" applyNumberFormat="1" applyFont="1" applyBorder="1" applyAlignment="1">
      <alignment horizontal="center" wrapText="1"/>
    </xf>
    <xf numFmtId="164" fontId="3" fillId="0" borderId="24" xfId="0" applyNumberFormat="1" applyFon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43" fontId="0" fillId="0" borderId="25" xfId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49" fontId="11" fillId="0" borderId="15" xfId="0" applyNumberFormat="1" applyFont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0" borderId="37" xfId="0" applyFont="1" applyBorder="1" applyAlignment="1">
      <alignment horizontal="left" vertical="top"/>
    </xf>
    <xf numFmtId="49" fontId="2" fillId="0" borderId="30" xfId="0" applyNumberFormat="1" applyFont="1" applyBorder="1" applyAlignment="1">
      <alignment horizontal="left" vertical="top" wrapText="1"/>
    </xf>
    <xf numFmtId="0" fontId="0" fillId="0" borderId="26" xfId="0" applyBorder="1" applyAlignment="1">
      <alignment vertical="top" wrapText="1"/>
    </xf>
    <xf numFmtId="2" fontId="0" fillId="0" borderId="30" xfId="0" applyNumberFormat="1" applyBorder="1" applyAlignment="1">
      <alignment horizontal="center" wrapText="1"/>
    </xf>
    <xf numFmtId="43" fontId="0" fillId="0" borderId="31" xfId="1" applyFont="1" applyFill="1" applyBorder="1" applyAlignment="1">
      <alignment horizontal="center" wrapText="1"/>
    </xf>
    <xf numFmtId="2" fontId="5" fillId="0" borderId="28" xfId="0" applyNumberFormat="1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1" fontId="8" fillId="0" borderId="34" xfId="0" applyNumberFormat="1" applyFont="1" applyBorder="1" applyAlignment="1">
      <alignment horizontal="center" wrapText="1"/>
    </xf>
    <xf numFmtId="164" fontId="8" fillId="0" borderId="33" xfId="0" applyNumberFormat="1" applyFont="1" applyBorder="1" applyAlignment="1">
      <alignment horizontal="center" wrapText="1"/>
    </xf>
    <xf numFmtId="49" fontId="0" fillId="0" borderId="30" xfId="0" applyNumberFormat="1" applyBorder="1" applyAlignment="1">
      <alignment horizontal="left" vertical="top" wrapText="1"/>
    </xf>
    <xf numFmtId="43" fontId="1" fillId="0" borderId="31" xfId="1" applyFont="1" applyFill="1" applyBorder="1" applyAlignment="1">
      <alignment horizontal="center" wrapText="1"/>
    </xf>
    <xf numFmtId="1" fontId="3" fillId="0" borderId="28" xfId="0" applyNumberFormat="1" applyFont="1" applyBorder="1" applyAlignment="1">
      <alignment horizontal="center" wrapText="1"/>
    </xf>
    <xf numFmtId="165" fontId="3" fillId="0" borderId="33" xfId="0" applyNumberFormat="1" applyFont="1" applyBorder="1" applyAlignment="1">
      <alignment horizontal="center" wrapText="1"/>
    </xf>
    <xf numFmtId="165" fontId="3" fillId="0" borderId="39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right" vertical="top" wrapText="1"/>
    </xf>
    <xf numFmtId="0" fontId="0" fillId="0" borderId="27" xfId="0" applyBorder="1" applyAlignment="1">
      <alignment vertical="top"/>
    </xf>
    <xf numFmtId="0" fontId="0" fillId="0" borderId="30" xfId="0" applyBorder="1"/>
    <xf numFmtId="0" fontId="0" fillId="0" borderId="30" xfId="0" applyBorder="1" applyAlignment="1">
      <alignment vertical="top" wrapText="1"/>
    </xf>
    <xf numFmtId="164" fontId="3" fillId="0" borderId="33" xfId="0" applyNumberFormat="1" applyFont="1" applyBorder="1" applyAlignment="1">
      <alignment horizontal="center" vertical="top" wrapText="1"/>
    </xf>
    <xf numFmtId="164" fontId="3" fillId="0" borderId="27" xfId="0" applyNumberFormat="1" applyFont="1" applyBorder="1" applyAlignment="1">
      <alignment horizontal="center" vertical="top" wrapText="1"/>
    </xf>
    <xf numFmtId="0" fontId="0" fillId="0" borderId="30" xfId="0" applyBorder="1" applyAlignment="1">
      <alignment wrapText="1"/>
    </xf>
    <xf numFmtId="164" fontId="5" fillId="0" borderId="33" xfId="0" applyNumberFormat="1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top"/>
    </xf>
    <xf numFmtId="0" fontId="9" fillId="0" borderId="37" xfId="0" applyFont="1" applyBorder="1" applyAlignment="1">
      <alignment horizontal="left" vertical="top"/>
    </xf>
    <xf numFmtId="0" fontId="2" fillId="0" borderId="30" xfId="0" applyFont="1" applyBorder="1" applyAlignment="1">
      <alignment vertical="top" wrapText="1"/>
    </xf>
    <xf numFmtId="1" fontId="10" fillId="0" borderId="34" xfId="0" applyNumberFormat="1" applyFont="1" applyBorder="1" applyAlignment="1">
      <alignment horizontal="center" wrapText="1"/>
    </xf>
    <xf numFmtId="164" fontId="10" fillId="0" borderId="33" xfId="0" applyNumberFormat="1" applyFont="1" applyBorder="1" applyAlignment="1">
      <alignment horizontal="center" wrapText="1"/>
    </xf>
    <xf numFmtId="164" fontId="10" fillId="0" borderId="27" xfId="0" applyNumberFormat="1" applyFont="1" applyBorder="1" applyAlignment="1">
      <alignment horizontal="center" wrapText="1"/>
    </xf>
    <xf numFmtId="2" fontId="9" fillId="0" borderId="30" xfId="0" applyNumberFormat="1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/>
    </xf>
    <xf numFmtId="0" fontId="2" fillId="0" borderId="32" xfId="0" applyFont="1" applyBorder="1" applyAlignment="1">
      <alignment horizontal="left" vertical="top"/>
    </xf>
    <xf numFmtId="49" fontId="2" fillId="0" borderId="15" xfId="0" applyNumberFormat="1" applyFont="1" applyBorder="1" applyAlignment="1">
      <alignment horizontal="left" vertical="top" wrapText="1"/>
    </xf>
    <xf numFmtId="49" fontId="2" fillId="0" borderId="30" xfId="0" applyNumberFormat="1" applyFont="1" applyBorder="1" applyAlignment="1">
      <alignment vertical="top" wrapText="1"/>
    </xf>
    <xf numFmtId="43" fontId="9" fillId="0" borderId="31" xfId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top" wrapText="1"/>
    </xf>
    <xf numFmtId="49" fontId="0" fillId="0" borderId="15" xfId="0" applyNumberFormat="1" applyBorder="1" applyAlignment="1">
      <alignment vertical="top" wrapText="1"/>
    </xf>
    <xf numFmtId="1" fontId="3" fillId="0" borderId="35" xfId="0" applyNumberFormat="1" applyFont="1" applyBorder="1" applyAlignment="1">
      <alignment horizontal="center" wrapText="1"/>
    </xf>
    <xf numFmtId="164" fontId="3" fillId="0" borderId="29" xfId="0" applyNumberFormat="1" applyFont="1" applyBorder="1" applyAlignment="1">
      <alignment horizontal="center" wrapText="1"/>
    </xf>
    <xf numFmtId="164" fontId="3" fillId="0" borderId="36" xfId="0" applyNumberFormat="1" applyFon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43" fontId="0" fillId="0" borderId="19" xfId="1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49" fontId="2" fillId="0" borderId="21" xfId="0" applyNumberFormat="1" applyFont="1" applyBorder="1" applyAlignment="1">
      <alignment vertical="top" wrapText="1"/>
    </xf>
    <xf numFmtId="0" fontId="0" fillId="0" borderId="38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1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 applyAlignment="1">
      <alignment horizontal="center" vertical="top" wrapText="1"/>
    </xf>
    <xf numFmtId="1" fontId="3" fillId="0" borderId="0" xfId="0" applyNumberFormat="1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0" xfId="0" applyNumberFormat="1"/>
    <xf numFmtId="0" fontId="0" fillId="0" borderId="37" xfId="0" applyBorder="1"/>
    <xf numFmtId="0" fontId="0" fillId="0" borderId="37" xfId="0" applyBorder="1" applyAlignment="1">
      <alignment vertical="top"/>
    </xf>
    <xf numFmtId="0" fontId="0" fillId="0" borderId="30" xfId="0" quotePrefix="1" applyBorder="1"/>
    <xf numFmtId="0" fontId="0" fillId="0" borderId="40" xfId="0" applyBorder="1"/>
    <xf numFmtId="0" fontId="2" fillId="0" borderId="0" xfId="0" applyFont="1"/>
    <xf numFmtId="0" fontId="0" fillId="0" borderId="30" xfId="0" quotePrefix="1" applyBorder="1" applyAlignment="1">
      <alignment wrapText="1"/>
    </xf>
    <xf numFmtId="2" fontId="0" fillId="0" borderId="42" xfId="0" applyNumberFormat="1" applyBorder="1" applyAlignment="1">
      <alignment horizontal="center" wrapText="1"/>
    </xf>
    <xf numFmtId="2" fontId="0" fillId="0" borderId="41" xfId="0" applyNumberFormat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 wrapText="1"/>
    </xf>
    <xf numFmtId="2" fontId="2" fillId="0" borderId="28" xfId="0" applyNumberFormat="1" applyFont="1" applyBorder="1" applyAlignment="1">
      <alignment horizontal="center" wrapText="1"/>
    </xf>
    <xf numFmtId="2" fontId="9" fillId="0" borderId="28" xfId="0" applyNumberFormat="1" applyFont="1" applyBorder="1" applyAlignment="1">
      <alignment horizontal="center" wrapText="1"/>
    </xf>
    <xf numFmtId="2" fontId="0" fillId="0" borderId="41" xfId="0" applyNumberFormat="1" applyBorder="1" applyAlignment="1">
      <alignment horizontal="center" wrapText="1"/>
    </xf>
    <xf numFmtId="9" fontId="2" fillId="0" borderId="28" xfId="2" applyFont="1" applyBorder="1" applyAlignment="1">
      <alignment horizontal="center" wrapText="1"/>
    </xf>
    <xf numFmtId="166" fontId="2" fillId="0" borderId="28" xfId="2" applyNumberFormat="1" applyFont="1" applyBorder="1" applyAlignment="1">
      <alignment horizontal="center" wrapText="1"/>
    </xf>
    <xf numFmtId="166" fontId="2" fillId="0" borderId="28" xfId="2" applyNumberFormat="1" applyFont="1" applyFill="1" applyBorder="1" applyAlignment="1">
      <alignment horizontal="center" wrapText="1"/>
    </xf>
    <xf numFmtId="167" fontId="0" fillId="0" borderId="0" xfId="0" applyNumberFormat="1"/>
    <xf numFmtId="164" fontId="3" fillId="0" borderId="39" xfId="0" applyNumberFormat="1" applyFont="1" applyBorder="1" applyAlignment="1">
      <alignment horizontal="center" vertical="top" wrapText="1"/>
    </xf>
    <xf numFmtId="164" fontId="3" fillId="0" borderId="37" xfId="0" applyNumberFormat="1" applyFont="1" applyBorder="1" applyAlignment="1">
      <alignment horizontal="center" wrapText="1"/>
    </xf>
    <xf numFmtId="164" fontId="3" fillId="0" borderId="34" xfId="0" applyNumberFormat="1" applyFont="1" applyBorder="1" applyAlignment="1">
      <alignment horizontal="center" wrapText="1"/>
    </xf>
    <xf numFmtId="2" fontId="0" fillId="0" borderId="0" xfId="0" applyNumberFormat="1"/>
    <xf numFmtId="0" fontId="7" fillId="0" borderId="30" xfId="0" applyFont="1" applyBorder="1" applyAlignment="1">
      <alignment horizontal="left" vertical="top" wrapText="1"/>
    </xf>
    <xf numFmtId="0" fontId="0" fillId="0" borderId="30" xfId="0" applyBorder="1" applyAlignment="1">
      <alignment horizontal="left" vertical="top"/>
    </xf>
    <xf numFmtId="1" fontId="0" fillId="0" borderId="26" xfId="0" applyNumberFormat="1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0" fillId="2" borderId="10" xfId="0" applyFill="1" applyBorder="1" applyAlignment="1">
      <alignment horizontal="center" vertical="top"/>
    </xf>
    <xf numFmtId="0" fontId="0" fillId="2" borderId="13" xfId="0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49" fontId="0" fillId="2" borderId="15" xfId="0" applyNumberFormat="1" applyFill="1" applyBorder="1" applyAlignment="1">
      <alignment horizontal="center" vertical="center" wrapText="1"/>
    </xf>
    <xf numFmtId="49" fontId="0" fillId="2" borderId="21" xfId="0" applyNumberForma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2" fontId="0" fillId="2" borderId="15" xfId="0" applyNumberFormat="1" applyFill="1" applyBorder="1" applyAlignment="1">
      <alignment horizontal="center" vertical="center" wrapText="1"/>
    </xf>
    <xf numFmtId="2" fontId="0" fillId="2" borderId="21" xfId="0" applyNumberForma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43" fontId="0" fillId="2" borderId="19" xfId="1" applyFont="1" applyFill="1" applyBorder="1" applyAlignment="1">
      <alignment horizontal="center" vertical="center" wrapText="1"/>
    </xf>
    <xf numFmtId="43" fontId="0" fillId="2" borderId="25" xfId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0" xfId="0" applyBorder="1"/>
    <xf numFmtId="1" fontId="5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top" wrapText="1"/>
    </xf>
    <xf numFmtId="168" fontId="0" fillId="0" borderId="0" xfId="0" applyNumberFormat="1"/>
  </cellXfs>
  <cellStyles count="3">
    <cellStyle name="Migliaia" xfId="1" builtinId="3"/>
    <cellStyle name="Normale" xfId="0" builtinId="0"/>
    <cellStyle name="Percentuale" xfId="2" builtinId="5"/>
  </cellStyles>
  <dxfs count="3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00F4CB42-793E-4888-8568-63E89454DA3F}" autoFormatId="16" applyNumberFormats="0" applyBorderFormats="0" applyFontFormats="0" applyPatternFormats="0" applyAlignmentFormats="0" applyWidthHeightFormats="0">
  <queryTableRefresh nextId="8">
    <queryTableFields count="3">
      <queryTableField id="4" name="Family and Type" tableColumnId="1"/>
      <queryTableField id="5" name="Volume" tableColumnId="2"/>
      <queryTableField id="7" name="Area" tableColumnId="3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0" xr16:uid="{D513AD3C-832C-491C-BCD9-CE3DFDF0BEAC}" autoFormatId="16" applyNumberFormats="0" applyBorderFormats="0" applyFontFormats="0" applyPatternFormats="0" applyAlignmentFormats="0" applyWidthHeightFormats="0">
  <queryTableRefresh nextId="7">
    <queryTableFields count="3">
      <queryTableField id="4" name="Family and Type" tableColumnId="1"/>
      <queryTableField id="5" name="Volume" tableColumnId="2"/>
      <queryTableField id="6" name="Comments" tableColumnId="3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5" xr16:uid="{21EF06C3-EFFB-4420-94E7-2CCDB4DB3E84}" autoFormatId="16" applyNumberFormats="0" applyBorderFormats="0" applyFontFormats="0" applyPatternFormats="0" applyAlignmentFormats="0" applyWidthHeightFormats="0">
  <queryTableRefresh nextId="5">
    <queryTableFields count="4">
      <queryTableField id="1" name="Family and Type" tableColumnId="1"/>
      <queryTableField id="2" name="Volume" tableColumnId="2"/>
      <queryTableField id="3" name="Count" tableColumnId="3"/>
      <queryTableField id="4" name="Comments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2" connectionId="16" xr16:uid="{2843CC0F-255D-40F9-90D3-F98C4F84EF6F}" autoFormatId="16" applyNumberFormats="0" applyBorderFormats="0" applyFontFormats="0" applyPatternFormats="0" applyAlignmentFormats="0" applyWidthHeightFormats="0">
  <queryTableRefresh nextId="5">
    <queryTableFields count="4">
      <queryTableField id="1" name="Family and Type" tableColumnId="1"/>
      <queryTableField id="2" name="Volume" tableColumnId="2"/>
      <queryTableField id="3" name="Count" tableColumnId="3"/>
      <queryTableField id="4" name="Comments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3" connectionId="17" xr16:uid="{B6A8492E-C1D3-4361-B0F8-3269708EDE98}" autoFormatId="16" applyNumberFormats="0" applyBorderFormats="0" applyFontFormats="0" applyPatternFormats="0" applyAlignmentFormats="0" applyWidthHeightFormats="0">
  <queryTableRefresh nextId="4">
    <queryTableFields count="3">
      <queryTableField id="1" name="Family and Type" tableColumnId="1"/>
      <queryTableField id="2" name="Volume" tableColumnId="2"/>
      <queryTableField id="3" name="Comments" tableColumnId="3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8" xr16:uid="{98C92F10-FE71-4AAC-90D1-B9CC9600B685}" autoFormatId="16" applyNumberFormats="0" applyBorderFormats="0" applyFontFormats="0" applyPatternFormats="0" applyAlignmentFormats="0" applyWidthHeightFormats="0">
  <queryTableRefresh nextId="4">
    <queryTableFields count="3">
      <queryTableField id="1" name="Family and Type" tableColumnId="1"/>
      <queryTableField id="2" name="Material: Volume" tableColumnId="2"/>
      <queryTableField id="3" name="Comments" tableColumnId="3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9" xr16:uid="{841F9AD9-3031-4C7B-B5AA-C4470F9534A6}" autoFormatId="16" applyNumberFormats="0" applyBorderFormats="0" applyFontFormats="0" applyPatternFormats="0" applyAlignmentFormats="0" applyWidthHeightFormats="0">
  <queryTableRefresh nextId="4">
    <queryTableFields count="3">
      <queryTableField id="1" name="Family and Type" tableColumnId="1"/>
      <queryTableField id="2" name="Volume" tableColumnId="2"/>
      <queryTableField id="3" name="Comments" tableColumnId="3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1" xr16:uid="{8CA4AAF6-D3AC-4526-B89C-1FE38FD155EA}" autoFormatId="16" applyNumberFormats="0" applyBorderFormats="0" applyFontFormats="0" applyPatternFormats="0" applyAlignmentFormats="0" applyWidthHeightFormats="0">
  <queryTableRefresh nextId="5">
    <queryTableFields count="4">
      <queryTableField id="1" name="Family and Type" tableColumnId="1"/>
      <queryTableField id="2" name="Volume" tableColumnId="2"/>
      <queryTableField id="3" name="Area" tableColumnId="3"/>
      <queryTableField id="4" name="Comments" tableColumnId="4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2" xr16:uid="{2D701A94-72A5-4B7F-8816-7D2F382BAD91}" autoFormatId="16" applyNumberFormats="0" applyBorderFormats="0" applyFontFormats="0" applyPatternFormats="0" applyAlignmentFormats="0" applyWidthHeightFormats="0">
  <queryTableRefresh nextId="7">
    <queryTableFields count="4">
      <queryTableField id="5" name="vv" tableColumnId="1"/>
      <queryTableField id="2" name="Volume" tableColumnId="2"/>
      <queryTableField id="3" name="Count" tableColumnId="3"/>
      <queryTableField id="4" name="Comments" tableColumnId="4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3" xr16:uid="{F1895FFA-2329-44B6-90BD-B4442DD0C597}" autoFormatId="16" applyNumberFormats="0" applyBorderFormats="0" applyFontFormats="0" applyPatternFormats="0" applyAlignmentFormats="0" applyWidthHeightFormats="0">
  <queryTableRefresh nextId="4">
    <queryTableFields count="3">
      <queryTableField id="1" name="Family and Type" tableColumnId="1"/>
      <queryTableField id="2" name="Volume" tableColumnId="2"/>
      <queryTableField id="3" name="Comments" tableColumnId="3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4" xr16:uid="{73AD23C0-01F9-42B3-96CE-4620FC09235A}" autoFormatId="16" applyNumberFormats="0" applyBorderFormats="0" applyFontFormats="0" applyPatternFormats="0" applyAlignmentFormats="0" applyWidthHeightFormats="0">
  <queryTableRefresh nextId="5">
    <queryTableFields count="4">
      <queryTableField id="1" name="Family and Type" tableColumnId="1"/>
      <queryTableField id="2" name="Volume" tableColumnId="2"/>
      <queryTableField id="3" name="Area" tableColumnId="3"/>
      <queryTableField id="4" name="Comments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2" connectionId="2" xr16:uid="{46D741DC-4706-4B53-8259-A0BE1FB156B4}" autoFormatId="16" applyNumberFormats="0" applyBorderFormats="0" applyFontFormats="0" applyPatternFormats="0" applyAlignmentFormats="0" applyWidthHeightFormats="0">
  <queryTableRefresh nextId="7">
    <queryTableFields count="3">
      <queryTableField id="4" name="Family and Type" tableColumnId="1"/>
      <queryTableField id="5" name="Volume" tableColumnId="2"/>
      <queryTableField id="6" name="Comments" tableColumnId="3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3" xr16:uid="{6AD8241A-2A3E-4EF3-B311-11A133096343}" autoFormatId="16" applyNumberFormats="0" applyBorderFormats="0" applyFontFormats="0" applyPatternFormats="0" applyAlignmentFormats="0" applyWidthHeightFormats="0">
  <queryTableRefresh nextId="9">
    <queryTableFields count="4">
      <queryTableField id="5" name="Family and Type" tableColumnId="1"/>
      <queryTableField id="6" name="Volume" tableColumnId="2"/>
      <queryTableField id="7" name="Count" tableColumnId="3"/>
      <queryTableField id="8" name="Comments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4" xr16:uid="{C3D97D0C-C5E1-4560-83C9-67AF682E2595}" autoFormatId="16" applyNumberFormats="0" applyBorderFormats="0" applyFontFormats="0" applyPatternFormats="0" applyAlignmentFormats="0" applyWidthHeightFormats="0">
  <queryTableRefresh nextId="11" unboundColumnsRight="1">
    <queryTableFields count="4">
      <queryTableField id="8" name="Family and Type" tableColumnId="5"/>
      <queryTableField id="9" name="Volume" tableColumnId="6"/>
      <queryTableField id="10" name="Comments" tableColumnId="7"/>
      <queryTableField id="7" dataBound="0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5" xr16:uid="{58597F5F-1FEB-467A-B4DA-92C618FE7F35}" autoFormatId="16" applyNumberFormats="0" applyBorderFormats="0" applyFontFormats="0" applyPatternFormats="0" applyAlignmentFormats="0" applyWidthHeightFormats="0">
  <queryTableRefresh nextId="7">
    <queryTableFields count="3">
      <queryTableField id="4" name="Family and Type" tableColumnId="1"/>
      <queryTableField id="5" name="Volume" tableColumnId="2"/>
      <queryTableField id="6" name="Comments" tableColumnId="3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6" xr16:uid="{549C6CDB-A1A3-4518-838F-58F5D17B074F}" autoFormatId="16" applyNumberFormats="0" applyBorderFormats="0" applyFontFormats="0" applyPatternFormats="0" applyAlignmentFormats="0" applyWidthHeightFormats="0">
  <queryTableRefresh nextId="7">
    <queryTableFields count="3">
      <queryTableField id="4" name="Family and Type" tableColumnId="1"/>
      <queryTableField id="5" name="Volume" tableColumnId="2"/>
      <queryTableField id="6" name="Comments" tableColumnId="3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7" xr16:uid="{E33F795C-F3AF-4608-B130-B2FA16B75356}" autoFormatId="16" applyNumberFormats="0" applyBorderFormats="0" applyFontFormats="0" applyPatternFormats="0" applyAlignmentFormats="0" applyWidthHeightFormats="0">
  <queryTableRefresh nextId="7">
    <queryTableFields count="3">
      <queryTableField id="4" name="Family and Type" tableColumnId="1"/>
      <queryTableField id="5" name="Volume" tableColumnId="2"/>
      <queryTableField id="6" name="Comments" tableColumnId="3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2" connectionId="8" xr16:uid="{00D171F8-B513-4FAD-A8B9-046603246395}" autoFormatId="16" applyNumberFormats="0" applyBorderFormats="0" applyFontFormats="0" applyPatternFormats="0" applyAlignmentFormats="0" applyWidthHeightFormats="0">
  <queryTableRefresh nextId="6">
    <queryTableFields count="5">
      <queryTableField id="1" name="vv" tableColumnId="1"/>
      <queryTableField id="2" name="Volume" tableColumnId="2"/>
      <queryTableField id="3" name="Comments" tableColumnId="3"/>
      <queryTableField id="4" name="Perimeter" tableColumnId="4"/>
      <queryTableField id="5" name="Spessore fondazione" tableColumnId="5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2" connectionId="9" xr16:uid="{DE3C3DB2-AF2B-4F4F-879F-D0DC4B6C9BDF}" autoFormatId="16" applyNumberFormats="0" applyBorderFormats="0" applyFontFormats="0" applyPatternFormats="0" applyAlignmentFormats="0" applyWidthHeightFormats="0">
  <queryTableRefresh nextId="7">
    <queryTableFields count="3">
      <queryTableField id="4" name="Family and Type" tableColumnId="1"/>
      <queryTableField id="5" name="Material: Volume" tableColumnId="2"/>
      <queryTableField id="6" name="Comments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C3B241-F52D-42A7-825B-28D8E4DCBE07}" name="_101_Wall_c_a" displayName="_101_Wall_c_a" ref="A1:C141" tableType="queryTable" totalsRowShown="0">
  <autoFilter ref="A1:C141" xr:uid="{A5C3B241-F52D-42A7-825B-28D8E4DCBE07}"/>
  <tableColumns count="3">
    <tableColumn id="1" xr3:uid="{FA494E83-C89A-4260-B51C-AB38E0305682}" uniqueName="1" name="Family and Type" queryTableFieldId="4" dataDxfId="38"/>
    <tableColumn id="2" xr3:uid="{9F315DB1-4087-49E8-9F02-7A1F8EB04EDC}" uniqueName="2" name="Volume" queryTableFieldId="5"/>
    <tableColumn id="3" xr3:uid="{37754C42-41BE-4169-AED4-DBCB85EE733E}" uniqueName="3" name="Area" queryTableFieldId="7" dataDxfId="37"/>
  </tableColumns>
  <tableStyleInfo name="TableStyleMedium7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F7BA363-B70F-4E47-BE5A-714EF51A87EE}" name="_110_Magrone" displayName="_110_Magrone" ref="A1:C9" tableType="queryTable" totalsRowShown="0">
  <autoFilter ref="A1:C9" xr:uid="{3F7BA363-B70F-4E47-BE5A-714EF51A87EE}"/>
  <tableColumns count="3">
    <tableColumn id="1" xr3:uid="{A2C4DC1C-BBED-4426-9560-8AB4E986CAA3}" uniqueName="1" name="Family and Type" queryTableFieldId="4" dataDxfId="20"/>
    <tableColumn id="2" xr3:uid="{6C70427B-22BB-4FC5-B17B-F3793B38F4BC}" uniqueName="2" name="Volume" queryTableFieldId="5"/>
    <tableColumn id="3" xr3:uid="{CBDE971E-1480-4B30-ABD4-869D7B5EA419}" uniqueName="3" name="Comments" queryTableFieldId="6" dataDxfId="19"/>
  </tableColumns>
  <tableStyleInfo name="TableStyleMedium7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690878A-45F1-45DD-8195-A9F7242BC968}" name="_301_Colonne_Parapetto" displayName="_301_Colonne_Parapetto" ref="A1:D248" tableType="queryTable" totalsRowShown="0">
  <autoFilter ref="A1:D248" xr:uid="{8690878A-45F1-45DD-8195-A9F7242BC968}"/>
  <tableColumns count="4">
    <tableColumn id="1" xr3:uid="{A244EBE4-F19F-4257-88E5-E006C485DD56}" uniqueName="1" name="Family and Type" queryTableFieldId="1" dataDxfId="18"/>
    <tableColumn id="2" xr3:uid="{287489FE-DCBD-4850-8300-F0D301D61F39}" uniqueName="2" name="Volume" queryTableFieldId="2"/>
    <tableColumn id="3" xr3:uid="{7837D070-83DE-40FB-93C8-4A2999543A1D}" uniqueName="3" name="Count" queryTableFieldId="3" dataDxfId="17"/>
    <tableColumn id="4" xr3:uid="{7451F21B-8323-44D5-91F8-DF9A396B2279}" uniqueName="4" name="Comments" queryTableFieldId="4" dataDxfId="16"/>
  </tableColumns>
  <tableStyleInfo name="TableStyleMedium7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556E592-E39B-4B8E-BC2D-FCA659FD873C}" name="_302_Montanti_Quinta" displayName="_302_Montanti_Quinta" ref="A1:D26" tableType="queryTable" totalsRowShown="0">
  <autoFilter ref="A1:D26" xr:uid="{0556E592-E39B-4B8E-BC2D-FCA659FD873C}"/>
  <tableColumns count="4">
    <tableColumn id="1" xr3:uid="{9A99C39C-01AB-48D5-B657-87D48882AAA2}" uniqueName="1" name="Family and Type" queryTableFieldId="1" dataDxfId="15"/>
    <tableColumn id="2" xr3:uid="{1D1084FC-3968-46EE-8BFD-4A28C7B12643}" uniqueName="2" name="Volume" queryTableFieldId="2"/>
    <tableColumn id="3" xr3:uid="{904E2436-A2E4-4D7D-A7D0-0FEABBB203D7}" uniqueName="3" name="Count" queryTableFieldId="3" dataDxfId="14"/>
    <tableColumn id="4" xr3:uid="{1C021492-F597-4ADC-BC11-0738A82DE618}" uniqueName="4" name="Comments" queryTableFieldId="4" dataDxfId="13"/>
  </tableColumns>
  <tableStyleInfo name="TableStyleMedium7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23872B3F-87C2-4AEE-B2C1-D8CB9C8443B2}" name="_303_Travi_acciaio" displayName="_303_Travi_acciaio" ref="A1:C225" tableType="queryTable" totalsRowShown="0">
  <autoFilter ref="A1:C225" xr:uid="{23872B3F-87C2-4AEE-B2C1-D8CB9C8443B2}"/>
  <tableColumns count="3">
    <tableColumn id="1" xr3:uid="{E4DB8692-66F3-4A72-AFA4-19BEFACA4894}" uniqueName="1" name="Family and Type" queryTableFieldId="1" dataDxfId="12"/>
    <tableColumn id="2" xr3:uid="{EE06E0EC-CB43-4AA8-A1FD-258759954C65}" uniqueName="2" name="Volume" queryTableFieldId="2"/>
    <tableColumn id="3" xr3:uid="{301759F6-89FD-4316-9BA0-E04EA1043809}" uniqueName="3" name="Comments" queryTableFieldId="3" dataDxfId="11"/>
  </tableColumns>
  <tableStyleInfo name="TableStyleMedium7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F3B564F-7D0D-4994-9BCE-3C7A08DBDF32}" name="_304_Scale_metalliche" displayName="_304_Scale_metalliche" ref="A1:C6" tableType="queryTable" totalsRowShown="0">
  <autoFilter ref="A1:C6" xr:uid="{0F3B564F-7D0D-4994-9BCE-3C7A08DBDF32}"/>
  <tableColumns count="3">
    <tableColumn id="1" xr3:uid="{FEA579F7-5DA4-4DBD-9EB3-665BBE2BAB80}" uniqueName="1" name="Family and Type" queryTableFieldId="1" dataDxfId="10"/>
    <tableColumn id="2" xr3:uid="{2402618A-A1BB-4054-ABCA-384BEB734868}" uniqueName="2" name="Material: Volume" queryTableFieldId="2"/>
    <tableColumn id="3" xr3:uid="{153CAFF2-C1D5-4E9D-85CB-EDBB5FF08B3A}" uniqueName="3" name="Comments" queryTableFieldId="3" dataDxfId="9"/>
  </tableColumns>
  <tableStyleInfo name="TableStyleMedium7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3FA9D317-B0E5-4BA0-9453-8389398E1D25}" name="_305_Grigliati" displayName="_305_Grigliati" ref="A1:C2" tableType="queryTable" insertRow="1" totalsRowShown="0">
  <autoFilter ref="A1:C2" xr:uid="{3FA9D317-B0E5-4BA0-9453-8389398E1D25}"/>
  <tableColumns count="3">
    <tableColumn id="1" xr3:uid="{53E0C940-DA48-4EF1-8DDF-F53F4533F28F}" uniqueName="1" name="Family and Type" queryTableFieldId="1"/>
    <tableColumn id="2" xr3:uid="{887EC81A-5FA8-4BC4-AD19-B1BAC8FD4B19}" uniqueName="2" name="Volume" queryTableFieldId="2"/>
    <tableColumn id="3" xr3:uid="{3EBC0391-4490-48AC-9A72-BA53C9E648A8}" uniqueName="3" name="Comments" queryTableFieldId="3"/>
  </tableColumns>
  <tableStyleInfo name="TableStyleMedium7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501F5821-602F-4A62-A6A4-AC3B661E645C}" name="_201_Wall_CLT" displayName="_201_Wall_CLT" ref="A1:D16" tableType="queryTable" totalsRowShown="0">
  <autoFilter ref="A1:D16" xr:uid="{501F5821-602F-4A62-A6A4-AC3B661E645C}"/>
  <tableColumns count="4">
    <tableColumn id="1" xr3:uid="{4D2841A3-1263-401B-B028-DDF71FE9BB12}" uniqueName="1" name="Family and Type" queryTableFieldId="1" dataDxfId="8"/>
    <tableColumn id="2" xr3:uid="{C653565E-7EF6-47C0-B9DF-A9F89C874565}" uniqueName="2" name="Volume" queryTableFieldId="2"/>
    <tableColumn id="3" xr3:uid="{F8A67F68-7752-4E6E-95AF-B2ED997C43A4}" uniqueName="3" name="Area" queryTableFieldId="3"/>
    <tableColumn id="4" xr3:uid="{7F985D5B-2533-400D-ABBF-55D40D0C5401}" uniqueName="4" name="Comments" queryTableFieldId="4" dataDxfId="7"/>
  </tableColumns>
  <tableStyleInfo name="TableStyleMedium7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40398E79-08BD-4955-8BC4-57619E6EAC14}" name="_202_Colonne_legno" displayName="_202_Colonne_legno" ref="A1:D110" tableType="queryTable" totalsRowShown="0">
  <autoFilter ref="A1:D110" xr:uid="{40398E79-08BD-4955-8BC4-57619E6EAC14}"/>
  <tableColumns count="4">
    <tableColumn id="1" xr3:uid="{E8E3A044-514B-47E3-82B8-B384A5D73823}" uniqueName="1" name="vv" queryTableFieldId="5" dataDxfId="6"/>
    <tableColumn id="2" xr3:uid="{9EB21286-8B7F-4AAF-A4C2-36B813C95867}" uniqueName="2" name="Volume" queryTableFieldId="2"/>
    <tableColumn id="3" xr3:uid="{67F5CE57-667E-466E-B756-BB7C6BD392BE}" uniqueName="3" name="Count" queryTableFieldId="3" dataDxfId="5"/>
    <tableColumn id="4" xr3:uid="{95323370-8ADA-4517-9746-502ED6D52DA2}" uniqueName="4" name="Comments" queryTableFieldId="4" dataDxfId="4"/>
  </tableColumns>
  <tableStyleInfo name="TableStyleMedium7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337A944F-B1EC-4B6C-8EC3-44374563B9DE}" name="_203_Travi_legno" displayName="_203_Travi_legno" ref="A1:C76" tableType="queryTable" totalsRowShown="0">
  <autoFilter ref="A1:C76" xr:uid="{337A944F-B1EC-4B6C-8EC3-44374563B9DE}"/>
  <tableColumns count="3">
    <tableColumn id="1" xr3:uid="{11781EED-3B83-41BD-BFDD-F64B652458A6}" uniqueName="1" name="Family and Type" queryTableFieldId="1" dataDxfId="3"/>
    <tableColumn id="2" xr3:uid="{9ABE8110-8D05-4C99-9EB7-DBC4A9C76136}" uniqueName="2" name="Volume" queryTableFieldId="2"/>
    <tableColumn id="3" xr3:uid="{C839FBAD-AA70-4713-BC6E-80DBDAAF16D4}" uniqueName="3" name="Comments" queryTableFieldId="3" dataDxfId="2"/>
  </tableColumns>
  <tableStyleInfo name="TableStyleMedium7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1ADFFC97-DBBD-49AC-A824-00193B850E37}" name="_204_Floor_Legno" displayName="_204_Floor_Legno" ref="A1:D102" tableType="queryTable" totalsRowShown="0">
  <autoFilter ref="A1:D102" xr:uid="{1ADFFC97-DBBD-49AC-A824-00193B850E37}"/>
  <tableColumns count="4">
    <tableColumn id="1" xr3:uid="{C4ADC920-B603-4314-A1C1-1055711E2E97}" uniqueName="1" name="Family and Type" queryTableFieldId="1" dataDxfId="1"/>
    <tableColumn id="2" xr3:uid="{F3FE0203-2609-4347-8194-4B5448A6F6CE}" uniqueName="2" name="Volume" queryTableFieldId="2"/>
    <tableColumn id="3" xr3:uid="{7909F3E1-260E-40E3-B733-7CBA66171D79}" uniqueName="3" name="Area" queryTableFieldId="3"/>
    <tableColumn id="4" xr3:uid="{6B0131A4-949E-45C2-95E8-E3F016321080}" uniqueName="4" name="Comments" queryTableFieldId="4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6121C89-5D59-488B-B5B4-6A0857E7BF71}" name="_102_Wall_c_a" displayName="_102_Wall_c_a" ref="A1:C18" tableType="queryTable" totalsRowShown="0">
  <autoFilter ref="A1:C18" xr:uid="{D6121C89-5D59-488B-B5B4-6A0857E7BF71}"/>
  <tableColumns count="3">
    <tableColumn id="1" xr3:uid="{C3106EA5-29B1-4340-B5D5-5E2EC60C9FBC}" uniqueName="1" name="Family and Type" queryTableFieldId="4" dataDxfId="36"/>
    <tableColumn id="2" xr3:uid="{144A21B8-A501-4E2A-8ADD-80B210D4D919}" uniqueName="2" name="Volume" queryTableFieldId="5"/>
    <tableColumn id="3" xr3:uid="{C08995DD-01F6-4AC5-A1F0-F36FE556D54B}" uniqueName="3" name="Comments" queryTableFieldId="6" dataDxfId="35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E5A66EA-206A-4D73-804C-F9755D08C987}" name="_103_Colonne_cls" displayName="_103_Colonne_cls" ref="A1:D14" tableType="queryTable" totalsRowShown="0">
  <autoFilter ref="A1:D14" xr:uid="{5E5A66EA-206A-4D73-804C-F9755D08C987}"/>
  <tableColumns count="4">
    <tableColumn id="1" xr3:uid="{EA4634F3-C23F-4495-9A3B-2460126D7A4B}" uniqueName="1" name="Family and Type" queryTableFieldId="5" dataDxfId="34"/>
    <tableColumn id="2" xr3:uid="{2BD3D295-B7C1-43DA-8799-909A73BAADB3}" uniqueName="2" name="Volume" queryTableFieldId="6"/>
    <tableColumn id="3" xr3:uid="{E57C5988-FE14-437F-96FB-A3871CF58783}" uniqueName="3" name="Count" queryTableFieldId="7"/>
    <tableColumn id="4" xr3:uid="{64539052-A0B8-4D39-86A5-B4F4D9CFDB4C}" uniqueName="4" name="Comments" queryTableFieldId="8" dataDxfId="33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2A30832-EB0C-4708-90BB-C410319614B6}" name="_104_Travi_cls" displayName="_104_Travi_cls" ref="A1:D60" tableType="queryTable" totalsRowShown="0">
  <autoFilter ref="A1:D60" xr:uid="{A2A30832-EB0C-4708-90BB-C410319614B6}"/>
  <tableColumns count="4">
    <tableColumn id="5" xr3:uid="{BDAC1784-D075-4AC3-99F6-E2EF30A739EE}" uniqueName="5" name="Family and Type" queryTableFieldId="8" dataDxfId="32"/>
    <tableColumn id="6" xr3:uid="{74766D53-AC78-4DCC-904B-0885786B5CC3}" uniqueName="6" name="Volume" queryTableFieldId="9"/>
    <tableColumn id="7" xr3:uid="{7B555CC2-5010-4169-AE9E-09F6B908E4E7}" uniqueName="7" name="Comments" queryTableFieldId="10" dataDxfId="31"/>
    <tableColumn id="4" xr3:uid="{E89DFA29-70FB-4AF1-BF3E-E79982A7FF11}" uniqueName="4" name="Colonna1" queryTableFieldId="7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3918775-0B04-44B3-BD39-1C695DE6A5D9}" name="_105_Travi_waffle" displayName="_105_Travi_waffle" ref="A1:C44" tableType="queryTable" totalsRowShown="0">
  <autoFilter ref="A1:C44" xr:uid="{E3918775-0B04-44B3-BD39-1C695DE6A5D9}"/>
  <tableColumns count="3">
    <tableColumn id="1" xr3:uid="{B6C8A948-9E11-4C4B-AE9B-F21AA1271CB6}" uniqueName="1" name="Family and Type" queryTableFieldId="4" dataDxfId="30"/>
    <tableColumn id="2" xr3:uid="{9AF312C9-5D0A-4734-B7ED-BBF9B2A64E3E}" uniqueName="2" name="Volume" queryTableFieldId="5"/>
    <tableColumn id="3" xr3:uid="{CDB47D3B-41E1-4765-ACC3-CA8A033BDACB}" uniqueName="3" name="Comments" queryTableFieldId="6" dataDxfId="29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BD17BCC-72D2-4C0F-873A-758060E1C63C}" name="_106_Floor_Waffle" displayName="_106_Floor_Waffle" ref="A1:C4" tableType="queryTable" totalsRowShown="0">
  <autoFilter ref="A1:C4" xr:uid="{DBD17BCC-72D2-4C0F-873A-758060E1C63C}"/>
  <tableColumns count="3">
    <tableColumn id="1" xr3:uid="{D7388242-9798-46DC-9870-DBE108501293}" uniqueName="1" name="Family and Type" queryTableFieldId="4" dataDxfId="28"/>
    <tableColumn id="2" xr3:uid="{76F58E58-D5E2-4CC9-B1E1-30E600C37018}" uniqueName="2" name="Volume" queryTableFieldId="5"/>
    <tableColumn id="3" xr3:uid="{00277309-6A8A-4ADD-A2CA-A3F5A67F1E9F}" uniqueName="3" name="Comments" queryTableFieldId="6" dataDxfId="27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921C562-75FD-4272-A586-125802FD4680}" name="_107_Floor_CLS" displayName="_107_Floor_CLS" ref="A1:C33" tableType="queryTable" totalsRowShown="0">
  <autoFilter ref="A1:C33" xr:uid="{7921C562-75FD-4272-A586-125802FD4680}"/>
  <tableColumns count="3">
    <tableColumn id="1" xr3:uid="{664B452F-99D7-42E6-9DAF-B63B9F186D8F}" uniqueName="1" name="Family and Type" queryTableFieldId="4" dataDxfId="26"/>
    <tableColumn id="2" xr3:uid="{CCE5BC12-EC5E-4B47-B39E-57308519C207}" uniqueName="2" name="Volume" queryTableFieldId="5"/>
    <tableColumn id="3" xr3:uid="{4355427A-E950-4ACF-AF8E-2605C324F1DC}" uniqueName="3" name="Comments" queryTableFieldId="6" dataDxfId="25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93BAAA20-9B84-41D7-AEDF-BFD380D0DC7B}" name="_108_Fondazioni_CLS" displayName="_108_Fondazioni_CLS" ref="A1:E9" tableType="queryTable" totalsRowShown="0">
  <autoFilter ref="A1:E9" xr:uid="{93BAAA20-9B84-41D7-AEDF-BFD380D0DC7B}"/>
  <tableColumns count="5">
    <tableColumn id="1" xr3:uid="{4D64CD0A-2453-474E-B6C3-4798F595C946}" uniqueName="1" name="vv" queryTableFieldId="1" dataDxfId="24"/>
    <tableColumn id="2" xr3:uid="{F099E155-2B16-4917-BA06-2BD43FC982A9}" uniqueName="2" name="Volume" queryTableFieldId="2"/>
    <tableColumn id="3" xr3:uid="{01E17F4B-0A60-4DC4-B217-C4AC783AC40D}" uniqueName="3" name="Comments" queryTableFieldId="3" dataDxfId="23"/>
    <tableColumn id="4" xr3:uid="{730E1F11-7203-4899-8804-AFC12F6EB0B0}" uniqueName="4" name="Perimeter" queryTableFieldId="4"/>
    <tableColumn id="5" xr3:uid="{9C7A1714-21D1-4987-9212-1C0E448E3C24}" uniqueName="5" name="Spessore fondazione" queryTableFieldId="5"/>
  </tableColumns>
  <tableStyleInfo name="TableStyleMedium7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8E89885-E7A8-479B-85E3-4C1F5549A67D}" name="_109_Scale_CLS" displayName="_109_Scale_CLS" ref="A1:C8" tableType="queryTable" totalsRowShown="0">
  <autoFilter ref="A1:C8" xr:uid="{48E89885-E7A8-479B-85E3-4C1F5549A67D}"/>
  <tableColumns count="3">
    <tableColumn id="1" xr3:uid="{5647167E-23A7-49F1-93DA-1050F59391F9}" uniqueName="1" name="Family and Type" queryTableFieldId="4" dataDxfId="22"/>
    <tableColumn id="2" xr3:uid="{91F8EB97-9AAC-493C-9CB4-14A829D03694}" uniqueName="2" name="Material: Volume" queryTableFieldId="5"/>
    <tableColumn id="3" xr3:uid="{A1E10B09-DA23-410E-9F4C-F0D837D6D265}" uniqueName="3" name="Comments" queryTableFieldId="6" dataDxfId="2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9"/>
  <sheetViews>
    <sheetView tabSelected="1" view="pageBreakPreview" zoomScaleNormal="85" zoomScaleSheetLayoutView="100" workbookViewId="0">
      <selection activeCell="G16" sqref="G16"/>
    </sheetView>
  </sheetViews>
  <sheetFormatPr defaultRowHeight="15" x14ac:dyDescent="0.25"/>
  <cols>
    <col min="2" max="2" width="29.42578125" customWidth="1"/>
    <col min="3" max="3" width="89.7109375" customWidth="1"/>
    <col min="5" max="5" width="9.140625" customWidth="1"/>
    <col min="9" max="9" width="9.5703125" bestFit="1" customWidth="1"/>
    <col min="13" max="13" width="13.140625" customWidth="1"/>
    <col min="14" max="14" width="13.140625" bestFit="1" customWidth="1"/>
    <col min="15" max="15" width="12.140625" bestFit="1" customWidth="1"/>
  </cols>
  <sheetData>
    <row r="1" spans="1:14" x14ac:dyDescent="0.25">
      <c r="A1" s="154" t="s">
        <v>33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6"/>
    </row>
    <row r="2" spans="1:14" ht="15.75" thickBot="1" x14ac:dyDescent="0.3">
      <c r="A2" s="157" t="s">
        <v>35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9"/>
    </row>
    <row r="3" spans="1:14" ht="15.75" thickBot="1" x14ac:dyDescent="0.3">
      <c r="A3" s="1"/>
      <c r="B3" s="116"/>
      <c r="C3" s="117"/>
      <c r="D3" s="118"/>
      <c r="E3" s="119"/>
      <c r="F3" s="119"/>
      <c r="G3" s="119"/>
      <c r="H3" s="119"/>
      <c r="I3" s="120"/>
      <c r="J3" s="121"/>
      <c r="K3" s="120"/>
      <c r="L3" s="120"/>
      <c r="M3" s="2"/>
    </row>
    <row r="4" spans="1:14" ht="15.75" thickBot="1" x14ac:dyDescent="0.3">
      <c r="A4" s="160" t="s">
        <v>34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2"/>
    </row>
    <row r="5" spans="1:14" ht="15.75" thickBot="1" x14ac:dyDescent="0.3">
      <c r="A5" s="1"/>
      <c r="B5" s="116"/>
      <c r="C5" s="122"/>
      <c r="D5" s="123"/>
      <c r="E5" s="124"/>
      <c r="F5" s="124"/>
      <c r="G5" s="124"/>
      <c r="H5" s="124"/>
      <c r="I5" s="125"/>
      <c r="J5" s="126"/>
      <c r="K5" s="125"/>
      <c r="L5" s="125"/>
      <c r="M5" s="3"/>
    </row>
    <row r="6" spans="1:14" ht="15.75" thickBot="1" x14ac:dyDescent="0.3">
      <c r="A6" s="163" t="s">
        <v>0</v>
      </c>
      <c r="B6" s="164"/>
      <c r="C6" s="4" t="s">
        <v>407</v>
      </c>
      <c r="D6" s="5"/>
      <c r="E6" s="6"/>
      <c r="F6" s="6"/>
      <c r="G6" s="6"/>
      <c r="H6" s="6"/>
      <c r="I6" s="7"/>
      <c r="J6" s="8"/>
      <c r="K6" s="7"/>
      <c r="L6" s="7"/>
      <c r="M6" s="9"/>
    </row>
    <row r="7" spans="1:14" ht="15.75" thickBot="1" x14ac:dyDescent="0.3">
      <c r="A7" s="163" t="s">
        <v>0</v>
      </c>
      <c r="B7" s="164"/>
      <c r="C7" s="4" t="s">
        <v>408</v>
      </c>
      <c r="D7" s="5"/>
      <c r="E7" s="6"/>
      <c r="F7" s="6"/>
      <c r="G7" s="6"/>
      <c r="H7" s="6"/>
      <c r="I7" s="7"/>
      <c r="J7" s="8"/>
      <c r="K7" s="7"/>
      <c r="L7" s="7"/>
      <c r="M7" s="9"/>
    </row>
    <row r="8" spans="1:14" ht="15.75" thickBot="1" x14ac:dyDescent="0.3">
      <c r="A8" s="10"/>
      <c r="B8" s="11"/>
      <c r="C8" s="12"/>
      <c r="D8" s="13"/>
      <c r="E8" s="14"/>
      <c r="F8" s="14"/>
      <c r="G8" s="14"/>
      <c r="H8" s="14"/>
      <c r="I8" s="15"/>
      <c r="J8" s="16"/>
      <c r="K8" s="15"/>
      <c r="L8" s="15"/>
      <c r="M8" s="17"/>
    </row>
    <row r="9" spans="1:14" x14ac:dyDescent="0.25">
      <c r="A9" s="165" t="s">
        <v>1</v>
      </c>
      <c r="B9" s="166"/>
      <c r="C9" s="167" t="s">
        <v>2</v>
      </c>
      <c r="D9" s="169" t="s">
        <v>3</v>
      </c>
      <c r="E9" s="170"/>
      <c r="F9" s="170"/>
      <c r="G9" s="170"/>
      <c r="H9" s="171"/>
      <c r="I9" s="172" t="s">
        <v>4</v>
      </c>
      <c r="J9" s="174" t="s">
        <v>5</v>
      </c>
      <c r="K9" s="172" t="s">
        <v>6</v>
      </c>
      <c r="L9" s="172" t="s">
        <v>129</v>
      </c>
      <c r="M9" s="176" t="s">
        <v>7</v>
      </c>
    </row>
    <row r="10" spans="1:14" ht="15.75" thickBot="1" x14ac:dyDescent="0.3">
      <c r="A10" s="18" t="s">
        <v>8</v>
      </c>
      <c r="B10" s="19" t="s">
        <v>9</v>
      </c>
      <c r="C10" s="168"/>
      <c r="D10" s="20" t="s">
        <v>10</v>
      </c>
      <c r="E10" s="21" t="s">
        <v>11</v>
      </c>
      <c r="F10" s="21" t="s">
        <v>12</v>
      </c>
      <c r="G10" s="21" t="s">
        <v>13</v>
      </c>
      <c r="H10" s="22" t="s">
        <v>14</v>
      </c>
      <c r="I10" s="173"/>
      <c r="J10" s="175"/>
      <c r="K10" s="173"/>
      <c r="L10" s="173"/>
      <c r="M10" s="177"/>
      <c r="N10" t="s">
        <v>204</v>
      </c>
    </row>
    <row r="11" spans="1:14" ht="15.75" customHeight="1" thickBot="1" x14ac:dyDescent="0.3">
      <c r="A11" s="54"/>
      <c r="B11" s="114"/>
      <c r="C11" s="56"/>
      <c r="D11" s="57"/>
      <c r="E11" s="58"/>
      <c r="F11" s="58"/>
      <c r="G11" s="58"/>
      <c r="H11" s="59"/>
      <c r="I11" s="60"/>
      <c r="J11" s="61"/>
      <c r="K11" s="60"/>
      <c r="L11" s="134"/>
      <c r="M11" s="62"/>
    </row>
    <row r="12" spans="1:14" ht="15.75" customHeight="1" x14ac:dyDescent="0.25">
      <c r="A12" s="63"/>
      <c r="B12" s="64"/>
      <c r="C12" s="65"/>
      <c r="D12" s="42"/>
      <c r="E12" s="43"/>
      <c r="F12" s="43"/>
      <c r="G12" s="43"/>
      <c r="H12" s="44"/>
      <c r="I12" s="45"/>
      <c r="J12" s="46"/>
      <c r="K12" s="45"/>
      <c r="L12" s="135"/>
      <c r="M12" s="47"/>
    </row>
    <row r="13" spans="1:14" ht="15.75" customHeight="1" x14ac:dyDescent="0.25">
      <c r="A13" s="66"/>
      <c r="B13" s="67"/>
      <c r="C13" s="68" t="s">
        <v>19</v>
      </c>
      <c r="D13" s="49"/>
      <c r="E13" s="27"/>
      <c r="F13" s="27"/>
      <c r="G13" s="27"/>
      <c r="H13" s="50"/>
      <c r="I13" s="51"/>
      <c r="J13" s="23"/>
      <c r="K13" s="51"/>
      <c r="L13" s="136"/>
      <c r="M13" s="24"/>
    </row>
    <row r="14" spans="1:14" ht="15.75" customHeight="1" x14ac:dyDescent="0.25">
      <c r="A14" s="69"/>
      <c r="B14" s="115"/>
      <c r="C14" s="77"/>
      <c r="D14" s="49"/>
      <c r="E14" s="27"/>
      <c r="F14" s="27"/>
      <c r="G14" s="27"/>
      <c r="H14" s="50"/>
      <c r="I14" s="51"/>
      <c r="J14" s="23"/>
      <c r="K14" s="51"/>
      <c r="L14" s="136"/>
      <c r="M14" s="24"/>
    </row>
    <row r="15" spans="1:14" ht="33.75" customHeight="1" x14ac:dyDescent="0.25">
      <c r="A15" s="151">
        <v>1</v>
      </c>
      <c r="B15" s="115" t="s">
        <v>207</v>
      </c>
      <c r="C15" s="30" t="s">
        <v>208</v>
      </c>
      <c r="D15" s="35"/>
      <c r="E15" s="33"/>
      <c r="F15" s="33"/>
      <c r="G15" s="33"/>
      <c r="H15" s="36"/>
      <c r="I15" s="70"/>
      <c r="J15" s="34"/>
      <c r="K15" s="70"/>
      <c r="L15" s="137"/>
      <c r="M15" s="71"/>
    </row>
    <row r="16" spans="1:14" ht="289.5" customHeight="1" x14ac:dyDescent="0.25">
      <c r="A16" s="152"/>
      <c r="B16" s="115" t="s">
        <v>209</v>
      </c>
      <c r="C16" s="52" t="s">
        <v>210</v>
      </c>
      <c r="D16" s="72" t="s">
        <v>15</v>
      </c>
      <c r="E16" s="31" t="s">
        <v>20</v>
      </c>
      <c r="F16" s="31" t="s">
        <v>16</v>
      </c>
      <c r="G16" s="38"/>
      <c r="H16" s="73" t="s">
        <v>21</v>
      </c>
      <c r="I16" s="70"/>
      <c r="J16" s="34"/>
      <c r="K16" s="70"/>
      <c r="L16" s="137"/>
      <c r="M16" s="71"/>
    </row>
    <row r="17" spans="1:15" ht="18.75" customHeight="1" x14ac:dyDescent="0.25">
      <c r="A17" s="152"/>
      <c r="B17" s="115"/>
      <c r="C17" s="150" t="s">
        <v>244</v>
      </c>
      <c r="D17" s="35"/>
      <c r="E17" s="33">
        <f t="shared" ref="E17" si="0">H17/F17</f>
        <v>2.2276422764227641</v>
      </c>
      <c r="F17" s="33">
        <v>6.15</v>
      </c>
      <c r="G17" s="33"/>
      <c r="H17" s="36">
        <f>'110_Magrone'!B8</f>
        <v>13.7</v>
      </c>
      <c r="I17" s="28"/>
      <c r="J17" s="179"/>
      <c r="K17" s="70"/>
      <c r="L17" s="137"/>
      <c r="M17" s="71"/>
    </row>
    <row r="18" spans="1:15" ht="18.75" customHeight="1" x14ac:dyDescent="0.25">
      <c r="A18" s="152"/>
      <c r="B18" s="115"/>
      <c r="C18" s="150"/>
      <c r="D18" s="35"/>
      <c r="E18" s="33"/>
      <c r="F18" s="33"/>
      <c r="G18" s="33"/>
      <c r="H18" s="36"/>
      <c r="I18" s="28"/>
      <c r="J18" s="179"/>
      <c r="K18" s="70"/>
      <c r="L18" s="137"/>
      <c r="M18" s="71"/>
    </row>
    <row r="19" spans="1:15" ht="15.75" customHeight="1" x14ac:dyDescent="0.25">
      <c r="A19" s="152"/>
      <c r="B19" s="115"/>
      <c r="C19" s="26" t="s">
        <v>17</v>
      </c>
      <c r="D19" s="37"/>
      <c r="E19" s="38"/>
      <c r="F19" s="38"/>
      <c r="G19" s="38"/>
      <c r="H19" s="39"/>
      <c r="I19" s="28">
        <f>SUM(H17:H19)</f>
        <v>13.7</v>
      </c>
      <c r="J19" s="74" t="s">
        <v>22</v>
      </c>
      <c r="K19" s="28">
        <v>274.7</v>
      </c>
      <c r="L19" s="143">
        <v>0.24979999999999999</v>
      </c>
      <c r="M19" s="29">
        <f>I19*K19</f>
        <v>3763.39</v>
      </c>
      <c r="N19" s="144">
        <f>M19*L19</f>
        <v>940.09482199999991</v>
      </c>
    </row>
    <row r="20" spans="1:15" ht="15.75" customHeight="1" x14ac:dyDescent="0.25">
      <c r="A20" s="69"/>
      <c r="B20" s="115"/>
      <c r="C20" s="26"/>
      <c r="D20" s="37"/>
      <c r="E20" s="38"/>
      <c r="F20" s="38"/>
      <c r="G20" s="38"/>
      <c r="H20" s="39"/>
      <c r="I20" s="28"/>
      <c r="J20" s="40"/>
      <c r="K20" s="28"/>
      <c r="L20" s="138"/>
      <c r="M20" s="29"/>
    </row>
    <row r="21" spans="1:15" ht="21" customHeight="1" x14ac:dyDescent="0.25">
      <c r="A21" s="152">
        <f>A15+1</f>
        <v>2</v>
      </c>
      <c r="B21" s="115" t="s">
        <v>212</v>
      </c>
      <c r="C21" s="32" t="s">
        <v>211</v>
      </c>
      <c r="D21" s="35"/>
      <c r="E21" s="33"/>
      <c r="F21" s="33"/>
      <c r="G21" s="33"/>
      <c r="H21" s="36"/>
      <c r="I21" s="70"/>
      <c r="J21" s="34"/>
      <c r="K21" s="70"/>
      <c r="L21" s="137"/>
      <c r="M21" s="71"/>
    </row>
    <row r="22" spans="1:15" ht="218.25" customHeight="1" x14ac:dyDescent="0.25">
      <c r="A22" s="152"/>
      <c r="B22" s="115" t="s">
        <v>213</v>
      </c>
      <c r="C22" s="52" t="s">
        <v>214</v>
      </c>
      <c r="D22" s="72" t="s">
        <v>15</v>
      </c>
      <c r="E22" s="31" t="s">
        <v>20</v>
      </c>
      <c r="F22" s="31" t="s">
        <v>16</v>
      </c>
      <c r="G22" s="38" t="s">
        <v>16</v>
      </c>
      <c r="H22" s="73" t="s">
        <v>21</v>
      </c>
      <c r="I22" s="28"/>
      <c r="J22" s="34"/>
      <c r="K22" s="70"/>
      <c r="L22" s="137"/>
      <c r="M22" s="71"/>
    </row>
    <row r="23" spans="1:15" ht="15.75" customHeight="1" x14ac:dyDescent="0.25">
      <c r="A23" s="152"/>
      <c r="B23" s="115"/>
      <c r="C23" s="149" t="s">
        <v>252</v>
      </c>
      <c r="D23" s="75"/>
      <c r="E23" s="33">
        <f t="shared" ref="E23" si="1">H23/F23</f>
        <v>124.075</v>
      </c>
      <c r="F23" s="33">
        <v>0.4</v>
      </c>
      <c r="G23" s="33"/>
      <c r="H23" s="36">
        <f>'108_Fondazioni CLS'!B8</f>
        <v>49.63</v>
      </c>
      <c r="I23" s="28"/>
      <c r="J23" s="179"/>
      <c r="K23" s="70"/>
      <c r="L23" s="137"/>
      <c r="M23" s="71"/>
    </row>
    <row r="24" spans="1:15" ht="15.75" customHeight="1" x14ac:dyDescent="0.25">
      <c r="A24" s="152"/>
      <c r="B24" s="115"/>
      <c r="C24" s="149"/>
      <c r="D24" s="75"/>
      <c r="E24" s="33"/>
      <c r="F24" s="33"/>
      <c r="G24" s="33"/>
      <c r="H24" s="36"/>
      <c r="I24" s="28"/>
      <c r="J24" s="179"/>
      <c r="K24" s="70"/>
      <c r="L24" s="137"/>
      <c r="M24" s="71"/>
    </row>
    <row r="25" spans="1:15" ht="15.75" customHeight="1" x14ac:dyDescent="0.25">
      <c r="A25" s="152"/>
      <c r="B25" s="115"/>
      <c r="C25" s="26" t="s">
        <v>17</v>
      </c>
      <c r="D25" s="37"/>
      <c r="E25" s="38"/>
      <c r="F25" s="38"/>
      <c r="G25" s="38"/>
      <c r="H25" s="39"/>
      <c r="I25" s="28">
        <f>SUM(H23:H25)</f>
        <v>49.63</v>
      </c>
      <c r="J25" s="74" t="s">
        <v>22</v>
      </c>
      <c r="K25" s="28">
        <v>294.12</v>
      </c>
      <c r="L25" s="143">
        <v>0.2702</v>
      </c>
      <c r="M25" s="29">
        <f>I25*K25</f>
        <v>14597.1756</v>
      </c>
      <c r="N25" s="144">
        <f>M25*L25</f>
        <v>3944.1568471200003</v>
      </c>
    </row>
    <row r="26" spans="1:15" ht="15.75" customHeight="1" x14ac:dyDescent="0.25">
      <c r="A26" s="53"/>
      <c r="B26" s="115"/>
      <c r="C26" s="30"/>
      <c r="D26" s="37"/>
      <c r="E26" s="38"/>
      <c r="F26" s="38"/>
      <c r="G26" s="38"/>
      <c r="H26" s="39"/>
      <c r="I26" s="28"/>
      <c r="J26" s="180"/>
      <c r="K26" s="28"/>
      <c r="L26" s="138"/>
      <c r="M26" s="29"/>
    </row>
    <row r="27" spans="1:15" ht="15.75" customHeight="1" x14ac:dyDescent="0.25">
      <c r="A27" s="152">
        <f>A21+1</f>
        <v>3</v>
      </c>
      <c r="B27" s="115" t="s">
        <v>215</v>
      </c>
      <c r="C27" s="30" t="s">
        <v>216</v>
      </c>
      <c r="D27" s="37"/>
      <c r="E27" s="38"/>
      <c r="F27" s="38"/>
      <c r="G27" s="38"/>
      <c r="H27" s="39"/>
      <c r="I27" s="28"/>
      <c r="J27" s="180"/>
      <c r="K27" s="28"/>
      <c r="L27" s="138"/>
      <c r="M27" s="29"/>
    </row>
    <row r="28" spans="1:15" ht="289.5" customHeight="1" x14ac:dyDescent="0.25">
      <c r="A28" s="152"/>
      <c r="B28" s="115" t="s">
        <v>405</v>
      </c>
      <c r="C28" s="52" t="s">
        <v>404</v>
      </c>
      <c r="D28" s="72" t="s">
        <v>15</v>
      </c>
      <c r="E28" s="31" t="s">
        <v>23</v>
      </c>
      <c r="F28" s="31" t="s">
        <v>16</v>
      </c>
      <c r="G28" s="38" t="s">
        <v>16</v>
      </c>
      <c r="H28" s="73" t="s">
        <v>21</v>
      </c>
      <c r="I28" s="28"/>
      <c r="J28" s="180"/>
      <c r="K28" s="28"/>
      <c r="L28" s="138"/>
      <c r="M28" s="29"/>
    </row>
    <row r="29" spans="1:15" ht="15.75" customHeight="1" x14ac:dyDescent="0.25">
      <c r="A29" s="152"/>
      <c r="B29" s="115"/>
      <c r="C29" s="77" t="s">
        <v>169</v>
      </c>
      <c r="D29" s="35"/>
      <c r="E29" s="33">
        <f>H29/F29</f>
        <v>166.30769230769232</v>
      </c>
      <c r="F29" s="33">
        <v>0.26</v>
      </c>
      <c r="G29" s="33"/>
      <c r="H29" s="36">
        <f>'102_Wall c a'!B10</f>
        <v>43.24</v>
      </c>
      <c r="I29" s="70"/>
      <c r="J29" s="34"/>
      <c r="K29" s="70"/>
      <c r="L29" s="137"/>
      <c r="M29" s="78"/>
    </row>
    <row r="30" spans="1:15" ht="15.75" customHeight="1" x14ac:dyDescent="0.25">
      <c r="A30" s="152"/>
      <c r="B30" s="115"/>
      <c r="C30" s="77" t="s">
        <v>165</v>
      </c>
      <c r="D30" s="35"/>
      <c r="E30" s="33">
        <f>H30/F30</f>
        <v>36.628571428571433</v>
      </c>
      <c r="F30" s="33">
        <v>0.35</v>
      </c>
      <c r="G30" s="33"/>
      <c r="H30" s="36">
        <f>'102_Wall c a'!B16</f>
        <v>12.82</v>
      </c>
      <c r="I30" s="70"/>
      <c r="J30" s="34"/>
      <c r="K30" s="70"/>
      <c r="L30" s="137"/>
      <c r="M30" s="78"/>
    </row>
    <row r="31" spans="1:15" ht="15.75" customHeight="1" x14ac:dyDescent="0.25">
      <c r="A31" s="152"/>
      <c r="B31" s="115"/>
      <c r="C31" s="77"/>
      <c r="D31" s="35"/>
      <c r="E31" s="33"/>
      <c r="F31" s="33"/>
      <c r="G31" s="33"/>
      <c r="H31" s="36"/>
      <c r="I31" s="70"/>
      <c r="J31" s="179"/>
      <c r="K31" s="70"/>
      <c r="L31" s="137"/>
      <c r="M31" s="78"/>
    </row>
    <row r="32" spans="1:15" ht="18" customHeight="1" x14ac:dyDescent="0.25">
      <c r="A32" s="152"/>
      <c r="B32" s="115"/>
      <c r="C32" s="26" t="s">
        <v>17</v>
      </c>
      <c r="D32" s="37"/>
      <c r="E32" s="38"/>
      <c r="F32" s="38"/>
      <c r="G32" s="38"/>
      <c r="H32" s="39"/>
      <c r="I32" s="28">
        <f>SUM(H29:H32)</f>
        <v>56.06</v>
      </c>
      <c r="J32" s="74" t="s">
        <v>22</v>
      </c>
      <c r="K32" s="28">
        <v>349.81</v>
      </c>
      <c r="L32" s="143">
        <v>0.29239999999999999</v>
      </c>
      <c r="M32" s="29">
        <f>I32*K32</f>
        <v>19610.348600000001</v>
      </c>
      <c r="N32" s="144">
        <f>M32*L32</f>
        <v>5734.0659306400003</v>
      </c>
      <c r="O32" s="127"/>
    </row>
    <row r="33" spans="1:14" ht="15.75" customHeight="1" x14ac:dyDescent="0.25">
      <c r="A33" s="69"/>
      <c r="B33" s="115"/>
      <c r="C33" s="26"/>
      <c r="D33" s="37"/>
      <c r="E33" s="38"/>
      <c r="F33" s="38"/>
      <c r="G33" s="38"/>
      <c r="H33" s="39"/>
      <c r="I33" s="28"/>
      <c r="J33" s="40"/>
      <c r="K33" s="28"/>
      <c r="L33" s="138"/>
      <c r="M33" s="29"/>
    </row>
    <row r="34" spans="1:14" ht="15.75" customHeight="1" x14ac:dyDescent="0.25">
      <c r="A34" s="152">
        <f>A27+1</f>
        <v>4</v>
      </c>
      <c r="B34" s="115" t="s">
        <v>218</v>
      </c>
      <c r="C34" s="30" t="s">
        <v>217</v>
      </c>
      <c r="D34" s="35"/>
      <c r="E34" s="33"/>
      <c r="F34" s="33"/>
      <c r="G34" s="33"/>
      <c r="H34" s="36"/>
      <c r="I34" s="70"/>
      <c r="J34" s="34"/>
      <c r="K34" s="70"/>
      <c r="L34" s="137"/>
      <c r="M34" s="71"/>
    </row>
    <row r="35" spans="1:14" ht="199.5" customHeight="1" x14ac:dyDescent="0.25">
      <c r="A35" s="152"/>
      <c r="B35" s="115" t="s">
        <v>219</v>
      </c>
      <c r="C35" s="52" t="s">
        <v>220</v>
      </c>
      <c r="D35" s="35"/>
      <c r="E35" s="73" t="s">
        <v>21</v>
      </c>
      <c r="F35" s="73" t="s">
        <v>24</v>
      </c>
      <c r="G35" s="33"/>
      <c r="H35" s="39" t="s">
        <v>18</v>
      </c>
      <c r="I35" s="70"/>
      <c r="J35" s="34"/>
      <c r="K35" s="70"/>
      <c r="L35" s="137"/>
      <c r="M35" s="71"/>
    </row>
    <row r="36" spans="1:14" ht="15.75" customHeight="1" x14ac:dyDescent="0.25">
      <c r="A36" s="152"/>
      <c r="B36" s="181"/>
      <c r="C36" s="149" t="s">
        <v>360</v>
      </c>
      <c r="D36" s="35"/>
      <c r="E36" s="33">
        <f>H23</f>
        <v>49.63</v>
      </c>
      <c r="F36" s="33">
        <v>100</v>
      </c>
      <c r="G36" s="33"/>
      <c r="H36" s="36">
        <f t="shared" ref="H36" si="2">+PRODUCT(E36:G36)</f>
        <v>4963</v>
      </c>
      <c r="I36" s="70"/>
      <c r="J36" s="34"/>
      <c r="K36" s="70"/>
      <c r="L36" s="137"/>
      <c r="M36" s="71"/>
    </row>
    <row r="37" spans="1:14" ht="15.75" customHeight="1" x14ac:dyDescent="0.25">
      <c r="A37" s="152"/>
      <c r="B37" s="181"/>
      <c r="C37" s="149"/>
      <c r="D37" s="35"/>
      <c r="E37" s="33"/>
      <c r="F37" s="33"/>
      <c r="G37" s="33"/>
      <c r="H37" s="36"/>
      <c r="I37" s="70"/>
      <c r="J37" s="34"/>
      <c r="K37" s="70"/>
      <c r="L37" s="137"/>
      <c r="M37" s="71"/>
    </row>
    <row r="38" spans="1:14" ht="15.75" customHeight="1" x14ac:dyDescent="0.25">
      <c r="A38" s="152"/>
      <c r="B38" s="181"/>
      <c r="C38" s="77" t="s">
        <v>169</v>
      </c>
      <c r="D38" s="79"/>
      <c r="E38" s="33">
        <f>H29</f>
        <v>43.24</v>
      </c>
      <c r="F38" s="33">
        <v>120</v>
      </c>
      <c r="G38" s="33"/>
      <c r="H38" s="36">
        <f>+PRODUCT(E38:G38)</f>
        <v>5188.8</v>
      </c>
      <c r="I38" s="70"/>
      <c r="J38" s="34"/>
      <c r="K38" s="70"/>
      <c r="L38" s="137"/>
      <c r="M38" s="71"/>
    </row>
    <row r="39" spans="1:14" ht="15.75" customHeight="1" x14ac:dyDescent="0.25">
      <c r="A39" s="152"/>
      <c r="B39" s="181"/>
      <c r="C39" s="77" t="s">
        <v>165</v>
      </c>
      <c r="D39" s="79"/>
      <c r="E39" s="33">
        <f>H30</f>
        <v>12.82</v>
      </c>
      <c r="F39" s="33">
        <v>140</v>
      </c>
      <c r="G39" s="33"/>
      <c r="H39" s="36">
        <f>+PRODUCT(E39:G39)</f>
        <v>1794.8</v>
      </c>
      <c r="I39" s="70"/>
      <c r="J39" s="34"/>
      <c r="K39" s="70"/>
      <c r="L39" s="137"/>
      <c r="M39" s="71"/>
    </row>
    <row r="40" spans="1:14" ht="15.75" customHeight="1" x14ac:dyDescent="0.25">
      <c r="A40" s="152"/>
      <c r="B40" s="181"/>
      <c r="C40" s="77"/>
      <c r="D40" s="79"/>
      <c r="E40" s="33"/>
      <c r="F40" s="33"/>
      <c r="G40" s="33"/>
      <c r="H40" s="36"/>
      <c r="I40" s="70"/>
      <c r="J40" s="34"/>
      <c r="K40" s="70"/>
      <c r="L40" s="137"/>
      <c r="M40" s="71"/>
    </row>
    <row r="41" spans="1:14" ht="20.25" customHeight="1" x14ac:dyDescent="0.25">
      <c r="A41" s="152"/>
      <c r="B41" s="115"/>
      <c r="C41" s="26" t="s">
        <v>17</v>
      </c>
      <c r="D41" s="37"/>
      <c r="E41" s="38"/>
      <c r="F41" s="38"/>
      <c r="G41" s="38"/>
      <c r="H41" s="36"/>
      <c r="I41" s="28">
        <f>SUM(H36:H39)</f>
        <v>11946.599999999999</v>
      </c>
      <c r="J41" s="40" t="s">
        <v>18</v>
      </c>
      <c r="K41" s="28">
        <v>1.71</v>
      </c>
      <c r="L41" s="143">
        <v>0.37459999999999999</v>
      </c>
      <c r="M41" s="29">
        <f>I41*K41</f>
        <v>20428.685999999998</v>
      </c>
      <c r="N41" s="144">
        <f>M41*L41</f>
        <v>7652.5857755999987</v>
      </c>
    </row>
    <row r="42" spans="1:14" ht="15.75" customHeight="1" x14ac:dyDescent="0.25">
      <c r="A42" s="69"/>
      <c r="B42" s="115"/>
      <c r="C42" s="26"/>
      <c r="D42" s="37"/>
      <c r="E42" s="38"/>
      <c r="F42" s="38"/>
      <c r="G42" s="38"/>
      <c r="H42" s="39"/>
      <c r="I42" s="28"/>
      <c r="J42" s="40"/>
      <c r="K42" s="28"/>
      <c r="L42" s="138"/>
      <c r="M42" s="29"/>
    </row>
    <row r="43" spans="1:14" ht="15.75" customHeight="1" x14ac:dyDescent="0.25">
      <c r="A43" s="182"/>
      <c r="B43" s="115" t="s">
        <v>221</v>
      </c>
      <c r="C43" s="30" t="s">
        <v>25</v>
      </c>
      <c r="D43" s="35"/>
      <c r="E43" s="33"/>
      <c r="F43" s="33"/>
      <c r="G43" s="33"/>
      <c r="H43" s="36"/>
      <c r="I43" s="70"/>
      <c r="J43" s="34"/>
      <c r="K43" s="70"/>
      <c r="L43" s="137"/>
      <c r="M43" s="71"/>
    </row>
    <row r="44" spans="1:14" ht="273" customHeight="1" x14ac:dyDescent="0.25">
      <c r="A44" s="152">
        <v>5</v>
      </c>
      <c r="B44" s="115" t="s">
        <v>223</v>
      </c>
      <c r="C44" s="52" t="s">
        <v>222</v>
      </c>
      <c r="D44" s="35"/>
      <c r="E44" s="31" t="s">
        <v>16</v>
      </c>
      <c r="F44" s="31" t="s">
        <v>16</v>
      </c>
      <c r="G44" s="33"/>
      <c r="H44" s="31" t="s">
        <v>20</v>
      </c>
      <c r="I44" s="28"/>
      <c r="J44" s="34"/>
      <c r="K44" s="70"/>
      <c r="L44" s="137"/>
      <c r="M44" s="71"/>
    </row>
    <row r="45" spans="1:14" ht="15.75" customHeight="1" x14ac:dyDescent="0.25">
      <c r="A45" s="152"/>
      <c r="B45" s="115"/>
      <c r="C45" s="149" t="s">
        <v>360</v>
      </c>
      <c r="D45" s="80"/>
      <c r="E45" s="33">
        <f>'108_Fondazioni CLS'!D8</f>
        <v>86.39</v>
      </c>
      <c r="F45" s="33">
        <f>'108_Fondazioni CLS'!E8/100</f>
        <v>0.6</v>
      </c>
      <c r="G45" s="33"/>
      <c r="H45" s="33">
        <f t="shared" ref="H45" si="3">PRODUCT(D45:G45)</f>
        <v>51.833999999999996</v>
      </c>
      <c r="I45" s="28"/>
      <c r="J45" s="34"/>
      <c r="K45" s="70"/>
      <c r="L45" s="137"/>
      <c r="M45" s="71"/>
    </row>
    <row r="46" spans="1:14" ht="15.75" customHeight="1" x14ac:dyDescent="0.25">
      <c r="A46" s="152"/>
      <c r="B46" s="115"/>
      <c r="C46" s="84"/>
      <c r="D46" s="81"/>
      <c r="E46" s="76"/>
      <c r="F46" s="33"/>
      <c r="G46" s="33"/>
      <c r="H46" s="33"/>
      <c r="I46" s="28"/>
      <c r="J46" s="34"/>
      <c r="K46" s="70"/>
      <c r="L46" s="137"/>
      <c r="M46" s="71"/>
    </row>
    <row r="47" spans="1:14" ht="15.75" customHeight="1" x14ac:dyDescent="0.25">
      <c r="A47" s="152"/>
      <c r="B47" s="115"/>
      <c r="C47" s="26" t="s">
        <v>17</v>
      </c>
      <c r="D47" s="37"/>
      <c r="E47" s="38"/>
      <c r="F47" s="38"/>
      <c r="G47" s="38"/>
      <c r="H47" s="39"/>
      <c r="I47" s="28">
        <f>SUM(H45:H45)</f>
        <v>51.833999999999996</v>
      </c>
      <c r="J47" s="40" t="s">
        <v>26</v>
      </c>
      <c r="K47" s="28">
        <v>19.79</v>
      </c>
      <c r="L47" s="143">
        <v>0.4798</v>
      </c>
      <c r="M47" s="29">
        <f>I47*K47</f>
        <v>1025.79486</v>
      </c>
      <c r="N47" s="144">
        <f>M47*L47</f>
        <v>492.17637382800001</v>
      </c>
    </row>
    <row r="48" spans="1:14" ht="15.75" customHeight="1" x14ac:dyDescent="0.25">
      <c r="A48" s="69"/>
      <c r="B48" s="115"/>
      <c r="C48" s="82"/>
      <c r="D48" s="37"/>
      <c r="E48" s="38"/>
      <c r="F48" s="38"/>
      <c r="G48" s="38"/>
      <c r="H48" s="39"/>
      <c r="I48" s="28"/>
      <c r="J48" s="40"/>
      <c r="K48" s="28"/>
      <c r="L48" s="138"/>
      <c r="M48" s="29"/>
    </row>
    <row r="49" spans="1:14" ht="15.75" customHeight="1" x14ac:dyDescent="0.25">
      <c r="A49" s="69"/>
      <c r="B49" s="115"/>
      <c r="C49" s="77"/>
      <c r="D49" s="35"/>
      <c r="E49" s="33"/>
      <c r="F49" s="33"/>
      <c r="G49" s="33"/>
      <c r="H49" s="146"/>
      <c r="I49" s="28"/>
      <c r="J49" s="34"/>
      <c r="K49" s="70"/>
      <c r="L49" s="137"/>
      <c r="M49" s="71"/>
    </row>
    <row r="50" spans="1:14" ht="171" customHeight="1" x14ac:dyDescent="0.25">
      <c r="A50" s="152">
        <f>A44+1</f>
        <v>6</v>
      </c>
      <c r="B50" s="115" t="s">
        <v>225</v>
      </c>
      <c r="C50" s="52" t="s">
        <v>224</v>
      </c>
      <c r="D50" s="37" t="s">
        <v>15</v>
      </c>
      <c r="E50" s="31" t="s">
        <v>23</v>
      </c>
      <c r="F50" s="31" t="s">
        <v>16</v>
      </c>
      <c r="G50" s="31" t="s">
        <v>16</v>
      </c>
      <c r="H50" s="31" t="s">
        <v>20</v>
      </c>
      <c r="I50" s="28"/>
      <c r="J50" s="34"/>
      <c r="K50" s="70"/>
      <c r="L50" s="137"/>
      <c r="M50" s="71"/>
    </row>
    <row r="51" spans="1:14" ht="15.75" customHeight="1" x14ac:dyDescent="0.25">
      <c r="A51" s="152"/>
      <c r="B51" s="115"/>
      <c r="C51" s="77" t="s">
        <v>169</v>
      </c>
      <c r="D51" s="81">
        <v>2</v>
      </c>
      <c r="E51" s="33">
        <f>E29</f>
        <v>166.30769230769232</v>
      </c>
      <c r="F51" s="33"/>
      <c r="G51" s="33"/>
      <c r="H51" s="33">
        <f>PRODUCT(D51:G51)</f>
        <v>332.61538461538464</v>
      </c>
      <c r="I51" s="28"/>
      <c r="J51" s="34"/>
      <c r="K51" s="70"/>
      <c r="L51" s="137"/>
      <c r="M51" s="71"/>
    </row>
    <row r="52" spans="1:14" ht="15.75" customHeight="1" x14ac:dyDescent="0.25">
      <c r="A52" s="152"/>
      <c r="B52" s="115"/>
      <c r="C52" s="77" t="s">
        <v>165</v>
      </c>
      <c r="D52" s="35">
        <v>2</v>
      </c>
      <c r="E52" s="33">
        <f>E30</f>
        <v>36.628571428571433</v>
      </c>
      <c r="F52" s="33"/>
      <c r="G52" s="33"/>
      <c r="H52" s="33">
        <f>PRODUCT(D52:G52)</f>
        <v>73.257142857142867</v>
      </c>
      <c r="I52" s="28"/>
      <c r="J52" s="34"/>
      <c r="K52" s="70"/>
      <c r="L52" s="137"/>
      <c r="M52" s="71"/>
    </row>
    <row r="53" spans="1:14" ht="15.75" customHeight="1" x14ac:dyDescent="0.25">
      <c r="A53" s="152"/>
      <c r="B53" s="115"/>
      <c r="C53" s="77"/>
      <c r="D53" s="35"/>
      <c r="E53" s="33"/>
      <c r="F53" s="33"/>
      <c r="G53" s="33"/>
      <c r="H53" s="146"/>
      <c r="I53" s="28"/>
      <c r="J53" s="34"/>
      <c r="K53" s="70"/>
      <c r="L53" s="137"/>
      <c r="M53" s="71"/>
    </row>
    <row r="54" spans="1:14" ht="15.75" customHeight="1" x14ac:dyDescent="0.25">
      <c r="A54" s="152"/>
      <c r="B54" s="115"/>
      <c r="C54" s="26" t="s">
        <v>17</v>
      </c>
      <c r="D54" s="37"/>
      <c r="E54" s="38"/>
      <c r="F54" s="38"/>
      <c r="G54" s="38"/>
      <c r="H54" s="39"/>
      <c r="I54" s="28">
        <f>SUM(H51:H52)</f>
        <v>405.87252747252751</v>
      </c>
      <c r="J54" s="40" t="s">
        <v>26</v>
      </c>
      <c r="K54" s="28">
        <v>22.75</v>
      </c>
      <c r="L54" s="143">
        <v>0.49320000000000003</v>
      </c>
      <c r="M54" s="29">
        <f>I54*K54</f>
        <v>9233.6</v>
      </c>
      <c r="N54" s="144">
        <f>M54*L54</f>
        <v>4554.01152</v>
      </c>
    </row>
    <row r="55" spans="1:14" ht="15.75" customHeight="1" x14ac:dyDescent="0.25">
      <c r="A55" s="69"/>
      <c r="B55" s="115"/>
      <c r="C55" s="77"/>
      <c r="D55" s="35"/>
      <c r="E55" s="33"/>
      <c r="F55" s="33"/>
      <c r="G55" s="33"/>
      <c r="H55" s="146"/>
      <c r="I55" s="28"/>
      <c r="J55" s="34"/>
      <c r="K55" s="70"/>
      <c r="L55" s="137"/>
      <c r="M55" s="71"/>
    </row>
    <row r="56" spans="1:14" ht="15.75" customHeight="1" x14ac:dyDescent="0.25">
      <c r="A56" s="25"/>
      <c r="B56" s="48"/>
      <c r="C56" s="26"/>
      <c r="D56" s="37"/>
      <c r="E56" s="38"/>
      <c r="F56" s="38"/>
      <c r="G56" s="38"/>
      <c r="H56" s="39"/>
      <c r="I56" s="28"/>
      <c r="J56" s="40"/>
      <c r="K56" s="28"/>
      <c r="L56" s="138"/>
      <c r="M56" s="29"/>
    </row>
    <row r="57" spans="1:14" ht="15.75" customHeight="1" thickBot="1" x14ac:dyDescent="0.3">
      <c r="A57" s="90"/>
      <c r="B57" s="91"/>
      <c r="C57" s="92" t="str">
        <f>CONCATENATE("TOTALE ",C13,)</f>
        <v>TOTALE STRUTTURE IN C.A.</v>
      </c>
      <c r="D57" s="93"/>
      <c r="E57" s="94"/>
      <c r="F57" s="94"/>
      <c r="G57" s="94"/>
      <c r="H57" s="95"/>
      <c r="I57" s="96"/>
      <c r="J57" s="97"/>
      <c r="K57" s="96"/>
      <c r="L57" s="139"/>
      <c r="M57" s="29">
        <f>SUM(M14:M56)</f>
        <v>68658.995060000001</v>
      </c>
    </row>
    <row r="58" spans="1:14" ht="15.75" customHeight="1" x14ac:dyDescent="0.25">
      <c r="A58" s="63"/>
      <c r="B58" s="64"/>
      <c r="C58" s="65"/>
      <c r="D58" s="42"/>
      <c r="E58" s="43"/>
      <c r="F58" s="43"/>
      <c r="G58" s="43"/>
      <c r="H58" s="44"/>
      <c r="I58" s="45"/>
      <c r="J58" s="46"/>
      <c r="K58" s="45"/>
      <c r="L58" s="135"/>
      <c r="M58" s="47"/>
    </row>
    <row r="59" spans="1:14" ht="15.75" customHeight="1" x14ac:dyDescent="0.25">
      <c r="A59" s="66"/>
      <c r="B59" s="67"/>
      <c r="C59" s="68" t="s">
        <v>31</v>
      </c>
      <c r="D59" s="49"/>
      <c r="E59" s="27"/>
      <c r="F59" s="27"/>
      <c r="G59" s="27"/>
      <c r="H59" s="50"/>
      <c r="I59" s="51"/>
      <c r="J59" s="23"/>
      <c r="K59" s="51"/>
      <c r="L59" s="136"/>
      <c r="M59" s="24"/>
    </row>
    <row r="60" spans="1:14" ht="15.75" customHeight="1" x14ac:dyDescent="0.25">
      <c r="A60" s="53"/>
      <c r="B60" s="183"/>
      <c r="C60" s="84"/>
      <c r="D60" s="37"/>
      <c r="E60" s="31"/>
      <c r="F60" s="31"/>
      <c r="G60" s="31"/>
      <c r="H60" s="31"/>
      <c r="I60" s="28"/>
      <c r="J60" s="40"/>
      <c r="K60" s="28"/>
      <c r="L60" s="138"/>
      <c r="M60" s="29"/>
    </row>
    <row r="61" spans="1:14" ht="32.25" customHeight="1" x14ac:dyDescent="0.25">
      <c r="A61" s="53"/>
      <c r="B61" s="183" t="s">
        <v>228</v>
      </c>
      <c r="C61" s="84" t="s">
        <v>27</v>
      </c>
      <c r="D61" s="37"/>
      <c r="E61" s="31"/>
      <c r="F61" s="31"/>
      <c r="G61" s="31"/>
      <c r="H61" s="31"/>
      <c r="I61" s="28"/>
      <c r="J61" s="40"/>
      <c r="K61" s="28"/>
      <c r="L61" s="138"/>
      <c r="M61" s="29"/>
    </row>
    <row r="62" spans="1:14" ht="219" customHeight="1" x14ac:dyDescent="0.25">
      <c r="A62" s="53">
        <f>A50+1</f>
        <v>7</v>
      </c>
      <c r="B62" s="178" t="s">
        <v>226</v>
      </c>
      <c r="C62" s="85" t="s">
        <v>227</v>
      </c>
      <c r="D62" s="31" t="s">
        <v>74</v>
      </c>
      <c r="E62" s="31" t="s">
        <v>75</v>
      </c>
      <c r="F62" s="31" t="s">
        <v>120</v>
      </c>
      <c r="G62" s="184" t="s">
        <v>121</v>
      </c>
      <c r="H62" s="31" t="s">
        <v>18</v>
      </c>
      <c r="I62" s="28"/>
      <c r="J62" s="40"/>
      <c r="K62" s="28"/>
      <c r="L62" s="138"/>
      <c r="M62" s="29"/>
    </row>
    <row r="63" spans="1:14" ht="15.75" customHeight="1" x14ac:dyDescent="0.25">
      <c r="A63" s="53"/>
      <c r="B63" s="178"/>
      <c r="C63" s="85" t="s">
        <v>172</v>
      </c>
      <c r="D63" s="86">
        <v>7850</v>
      </c>
      <c r="E63" s="86">
        <f>'303_Travi acciaio'!B197</f>
        <v>0.32900000000000001</v>
      </c>
      <c r="F63" s="86">
        <f>E63/(21.24/10^4)</f>
        <v>154.89642184557439</v>
      </c>
      <c r="G63" s="185">
        <f>2*0.096+4*0.1</f>
        <v>0.59200000000000008</v>
      </c>
      <c r="H63" s="87">
        <f t="shared" ref="H63:H65" si="4">PRODUCT(D63:E63)</f>
        <v>2582.65</v>
      </c>
      <c r="I63" s="28"/>
      <c r="J63" s="40"/>
      <c r="K63" s="28"/>
      <c r="L63" s="138"/>
      <c r="M63" s="29"/>
      <c r="N63" s="148">
        <f>H63*$L$67*$K$67</f>
        <v>6687.8599850999999</v>
      </c>
    </row>
    <row r="64" spans="1:14" ht="15.75" customHeight="1" x14ac:dyDescent="0.25">
      <c r="A64" s="53"/>
      <c r="B64" s="178"/>
      <c r="C64" s="85" t="s">
        <v>171</v>
      </c>
      <c r="D64" s="86">
        <v>7850</v>
      </c>
      <c r="E64" s="86">
        <f>'303_Travi acciaio'!B208+'302_Montanti Quinta'!B15</f>
        <v>0.72</v>
      </c>
      <c r="F64" s="86">
        <f>E64/(78.08/10^4)</f>
        <v>92.213114754098356</v>
      </c>
      <c r="G64" s="185">
        <f>0.2*2+0.2*4</f>
        <v>1.2000000000000002</v>
      </c>
      <c r="H64" s="87">
        <f t="shared" si="4"/>
        <v>5652</v>
      </c>
      <c r="I64" s="28"/>
      <c r="J64" s="40"/>
      <c r="K64" s="28"/>
      <c r="L64" s="138"/>
      <c r="M64" s="29"/>
      <c r="N64" s="148">
        <f t="shared" ref="N64:N65" si="5">H64*$L$67*$K$67</f>
        <v>14636.046167999999</v>
      </c>
    </row>
    <row r="65" spans="1:15" ht="15.75" customHeight="1" x14ac:dyDescent="0.25">
      <c r="A65" s="53"/>
      <c r="B65" s="178"/>
      <c r="C65" s="85" t="s">
        <v>173</v>
      </c>
      <c r="D65" s="86">
        <v>7850</v>
      </c>
      <c r="E65" s="86">
        <f>'303_Travi acciaio'!B224</f>
        <v>0.34399999999999997</v>
      </c>
      <c r="F65" s="86">
        <f>E65/(13.5/10^4)</f>
        <v>254.81481481481478</v>
      </c>
      <c r="G65" s="185">
        <f>2*0.1+4*0.05</f>
        <v>0.4</v>
      </c>
      <c r="H65" s="87">
        <f t="shared" si="4"/>
        <v>2700.3999999999996</v>
      </c>
      <c r="I65" s="28"/>
      <c r="J65" s="40"/>
      <c r="K65" s="28"/>
      <c r="L65" s="138"/>
      <c r="M65" s="29"/>
      <c r="N65" s="148">
        <f t="shared" si="5"/>
        <v>6992.7776135999984</v>
      </c>
    </row>
    <row r="66" spans="1:15" ht="15.75" customHeight="1" x14ac:dyDescent="0.25">
      <c r="A66" s="53"/>
      <c r="B66" s="178"/>
      <c r="C66" s="88"/>
      <c r="D66" s="145"/>
      <c r="E66" s="33"/>
      <c r="F66" s="33"/>
      <c r="G66" s="185"/>
      <c r="H66" s="87"/>
      <c r="I66" s="28"/>
      <c r="J66" s="40"/>
      <c r="K66" s="28"/>
      <c r="L66" s="138"/>
      <c r="M66" s="29"/>
    </row>
    <row r="67" spans="1:15" ht="15.75" customHeight="1" x14ac:dyDescent="0.25">
      <c r="A67" s="53"/>
      <c r="B67" s="128"/>
      <c r="C67" s="26" t="s">
        <v>17</v>
      </c>
      <c r="D67" s="37"/>
      <c r="E67" s="38"/>
      <c r="F67" s="38"/>
      <c r="G67" s="38"/>
      <c r="H67" s="39"/>
      <c r="I67" s="28">
        <f>SUM(H63:H67)</f>
        <v>10935.05</v>
      </c>
      <c r="J67" s="40" t="s">
        <v>29</v>
      </c>
      <c r="K67" s="28">
        <v>4.91</v>
      </c>
      <c r="L67" s="143">
        <v>0.52739999999999998</v>
      </c>
      <c r="M67" s="29">
        <f>I67*K67</f>
        <v>53691.095499999996</v>
      </c>
      <c r="N67" s="144">
        <f>M67*L67</f>
        <v>28316.683766699996</v>
      </c>
    </row>
    <row r="68" spans="1:15" ht="15.75" customHeight="1" x14ac:dyDescent="0.25">
      <c r="A68" s="53"/>
      <c r="B68" s="183"/>
      <c r="C68" s="26"/>
      <c r="D68" s="37"/>
      <c r="E68" s="38"/>
      <c r="F68" s="38"/>
      <c r="G68" s="38"/>
      <c r="H68" s="39"/>
      <c r="I68" s="28"/>
      <c r="J68" s="40"/>
      <c r="K68" s="28"/>
      <c r="L68" s="143"/>
      <c r="M68" s="29"/>
      <c r="N68" s="144"/>
    </row>
    <row r="69" spans="1:15" ht="213.75" customHeight="1" x14ac:dyDescent="0.25">
      <c r="A69" s="53">
        <f>A62+1</f>
        <v>8</v>
      </c>
      <c r="B69" s="178" t="s">
        <v>229</v>
      </c>
      <c r="C69" s="85" t="s">
        <v>230</v>
      </c>
      <c r="D69" s="37"/>
      <c r="E69" s="38"/>
      <c r="F69" s="38"/>
      <c r="G69" s="38"/>
      <c r="H69" s="39"/>
      <c r="I69" s="28"/>
      <c r="J69" s="40"/>
      <c r="K69" s="28"/>
      <c r="L69" s="138"/>
      <c r="M69" s="29"/>
      <c r="N69" s="127"/>
    </row>
    <row r="70" spans="1:15" ht="15.75" customHeight="1" x14ac:dyDescent="0.25">
      <c r="A70" s="53"/>
      <c r="B70" s="178"/>
      <c r="C70" s="85" t="s">
        <v>199</v>
      </c>
      <c r="D70" s="86">
        <v>7850</v>
      </c>
      <c r="E70" s="86">
        <f>'303_Travi acciaio'!B212+'302_Montanti Quinta'!B19</f>
        <v>0.45499999999999996</v>
      </c>
      <c r="F70" s="186">
        <f>E70/(118.4/10^4)</f>
        <v>38.429054054054049</v>
      </c>
      <c r="G70" s="86">
        <f>0.26*6</f>
        <v>1.56</v>
      </c>
      <c r="H70" s="87">
        <f>PRODUCT(D70:E70)</f>
        <v>3571.7499999999995</v>
      </c>
      <c r="I70" s="28"/>
      <c r="J70" s="40"/>
      <c r="K70" s="28"/>
      <c r="L70" s="138"/>
      <c r="M70" s="29"/>
      <c r="O70" s="127"/>
    </row>
    <row r="71" spans="1:15" x14ac:dyDescent="0.25">
      <c r="A71" s="53"/>
      <c r="B71" s="128"/>
      <c r="C71" s="26" t="s">
        <v>17</v>
      </c>
      <c r="D71" s="37"/>
      <c r="E71" s="38"/>
      <c r="F71" s="38"/>
      <c r="G71" s="38"/>
      <c r="H71" s="39"/>
      <c r="I71" s="28">
        <f>SUM(H70:H71)</f>
        <v>3571.7499999999995</v>
      </c>
      <c r="J71" s="40" t="s">
        <v>29</v>
      </c>
      <c r="K71" s="28">
        <v>5.08</v>
      </c>
      <c r="L71" s="143">
        <v>0.50980000000000003</v>
      </c>
      <c r="M71" s="29">
        <f>I71*K71</f>
        <v>18144.489999999998</v>
      </c>
      <c r="N71" s="144">
        <f>M71*L71</f>
        <v>9250.0610020000004</v>
      </c>
    </row>
    <row r="72" spans="1:15" x14ac:dyDescent="0.25">
      <c r="A72" s="53"/>
      <c r="B72" s="128"/>
      <c r="C72" s="26"/>
      <c r="D72" s="37"/>
      <c r="E72" s="38"/>
      <c r="F72" s="38"/>
      <c r="G72" s="38"/>
      <c r="H72" s="39"/>
      <c r="I72" s="28"/>
      <c r="J72" s="40"/>
      <c r="K72" s="28"/>
      <c r="L72" s="143"/>
      <c r="M72" s="29"/>
      <c r="N72" s="144"/>
    </row>
    <row r="73" spans="1:15" ht="195" x14ac:dyDescent="0.25">
      <c r="A73" s="53">
        <f>A69+1</f>
        <v>9</v>
      </c>
      <c r="B73" s="178" t="s">
        <v>234</v>
      </c>
      <c r="C73" s="85" t="s">
        <v>236</v>
      </c>
      <c r="D73" s="37"/>
      <c r="E73" s="38"/>
      <c r="F73" s="38"/>
      <c r="G73" s="38"/>
      <c r="H73" s="39"/>
      <c r="I73" s="28"/>
      <c r="J73" s="40"/>
      <c r="K73" s="28"/>
      <c r="L73" s="138"/>
      <c r="M73" s="29"/>
    </row>
    <row r="74" spans="1:15" x14ac:dyDescent="0.25">
      <c r="A74" s="53"/>
      <c r="B74" s="183"/>
      <c r="C74" s="130" t="s">
        <v>235</v>
      </c>
      <c r="D74" s="145">
        <v>7850</v>
      </c>
      <c r="E74" s="27">
        <f>'301_Colonne_Parapetto'!B182</f>
        <v>0.2424</v>
      </c>
      <c r="F74" s="183"/>
      <c r="G74" s="89"/>
      <c r="H74" s="87">
        <f>PRODUCT(D74:G74)</f>
        <v>1902.8400000000001</v>
      </c>
      <c r="I74" s="28"/>
      <c r="J74" s="40"/>
      <c r="K74" s="28"/>
      <c r="L74" s="138"/>
      <c r="M74" s="29"/>
    </row>
    <row r="75" spans="1:15" x14ac:dyDescent="0.25">
      <c r="A75" s="53"/>
      <c r="B75" s="183"/>
      <c r="C75" s="130"/>
      <c r="D75" s="145"/>
      <c r="E75" s="27"/>
      <c r="F75" s="183"/>
      <c r="G75" s="89"/>
      <c r="H75" s="87"/>
      <c r="I75" s="28"/>
      <c r="J75" s="40"/>
      <c r="K75" s="28"/>
      <c r="L75" s="138"/>
      <c r="M75" s="29"/>
    </row>
    <row r="76" spans="1:15" x14ac:dyDescent="0.25">
      <c r="A76" s="53"/>
      <c r="B76" s="129"/>
      <c r="C76" s="26" t="s">
        <v>17</v>
      </c>
      <c r="D76" s="37"/>
      <c r="E76" s="38"/>
      <c r="F76" s="38"/>
      <c r="G76" s="38"/>
      <c r="H76" s="39"/>
      <c r="I76" s="28">
        <f>SUM(H74:H76)</f>
        <v>1902.8400000000001</v>
      </c>
      <c r="J76" s="40" t="s">
        <v>29</v>
      </c>
      <c r="K76" s="28">
        <v>5.08</v>
      </c>
      <c r="L76" s="142">
        <v>0.50980000000000003</v>
      </c>
      <c r="M76" s="29">
        <f>I76*K76</f>
        <v>9666.4272000000001</v>
      </c>
      <c r="N76" s="144">
        <f>M76*L76</f>
        <v>4927.9445865600001</v>
      </c>
    </row>
    <row r="77" spans="1:15" x14ac:dyDescent="0.25">
      <c r="A77" s="53"/>
      <c r="B77" s="83"/>
      <c r="C77" s="183"/>
      <c r="D77" s="37"/>
      <c r="E77" s="38"/>
      <c r="F77" s="38"/>
      <c r="G77" s="38"/>
      <c r="H77" s="39"/>
      <c r="I77" s="28"/>
      <c r="J77" s="40"/>
      <c r="K77" s="28"/>
      <c r="L77" s="142"/>
      <c r="M77" s="29"/>
      <c r="N77" s="144"/>
    </row>
    <row r="78" spans="1:15" x14ac:dyDescent="0.25">
      <c r="A78" s="152">
        <f>A73+1</f>
        <v>10</v>
      </c>
      <c r="B78" s="83" t="s">
        <v>233</v>
      </c>
      <c r="C78" s="183" t="s">
        <v>28</v>
      </c>
      <c r="D78" s="37"/>
      <c r="E78" s="38"/>
      <c r="F78" s="38"/>
      <c r="G78" s="38"/>
      <c r="H78" s="39"/>
      <c r="I78" s="28"/>
      <c r="J78" s="40"/>
      <c r="K78" s="28"/>
      <c r="L78" s="138"/>
      <c r="M78" s="29"/>
    </row>
    <row r="79" spans="1:15" ht="105" x14ac:dyDescent="0.25">
      <c r="A79" s="152"/>
      <c r="B79" s="83" t="s">
        <v>232</v>
      </c>
      <c r="C79" s="85" t="s">
        <v>231</v>
      </c>
      <c r="D79" s="37"/>
      <c r="E79" s="38"/>
      <c r="F79" s="38"/>
      <c r="G79" s="38"/>
      <c r="H79" s="39"/>
      <c r="I79" s="28"/>
      <c r="J79" s="40"/>
      <c r="K79" s="28"/>
      <c r="L79" s="138"/>
      <c r="M79" s="29"/>
    </row>
    <row r="80" spans="1:15" x14ac:dyDescent="0.25">
      <c r="A80" s="152"/>
      <c r="B80" s="129"/>
      <c r="C80" s="85" t="s">
        <v>406</v>
      </c>
      <c r="D80" s="147">
        <f>21</f>
        <v>21</v>
      </c>
      <c r="E80" s="33">
        <v>164</v>
      </c>
      <c r="F80" s="183"/>
      <c r="G80" s="38"/>
      <c r="H80" s="36">
        <f>PRODUCT(D80:G80)</f>
        <v>3444</v>
      </c>
      <c r="I80" s="28"/>
      <c r="J80" s="40"/>
      <c r="K80" s="28"/>
      <c r="L80" s="138"/>
      <c r="M80" s="29"/>
    </row>
    <row r="81" spans="1:14" x14ac:dyDescent="0.25">
      <c r="A81" s="152"/>
      <c r="B81" s="129"/>
      <c r="C81" s="85"/>
      <c r="D81" s="147"/>
      <c r="E81" s="33"/>
      <c r="F81" s="183"/>
      <c r="G81" s="38"/>
      <c r="H81" s="36"/>
      <c r="I81" s="28"/>
      <c r="J81" s="40"/>
      <c r="K81" s="28"/>
      <c r="L81" s="138"/>
      <c r="M81" s="29"/>
    </row>
    <row r="82" spans="1:14" x14ac:dyDescent="0.25">
      <c r="A82" s="152"/>
      <c r="B82" s="129"/>
      <c r="C82" s="26" t="s">
        <v>17</v>
      </c>
      <c r="D82" s="37"/>
      <c r="E82" s="38"/>
      <c r="F82" s="38"/>
      <c r="G82" s="38"/>
      <c r="H82" s="39"/>
      <c r="I82" s="28">
        <f>SUM(H80:H82)</f>
        <v>3444</v>
      </c>
      <c r="J82" s="40" t="s">
        <v>29</v>
      </c>
      <c r="K82" s="28">
        <v>6.94</v>
      </c>
      <c r="L82" s="142">
        <v>0.13500000000000001</v>
      </c>
      <c r="M82" s="29">
        <f>I82*K82</f>
        <v>23901.360000000001</v>
      </c>
      <c r="N82" s="144">
        <f>M82*L82</f>
        <v>3226.6836000000003</v>
      </c>
    </row>
    <row r="83" spans="1:14" x14ac:dyDescent="0.25">
      <c r="A83" s="53"/>
      <c r="B83" s="178"/>
      <c r="C83" s="88"/>
      <c r="D83" s="37"/>
      <c r="E83" s="38"/>
      <c r="F83" s="38"/>
      <c r="G83" s="38"/>
      <c r="H83" s="39"/>
      <c r="I83" s="28"/>
      <c r="J83" s="40"/>
      <c r="K83" s="28"/>
      <c r="L83" s="138"/>
      <c r="M83" s="29"/>
    </row>
    <row r="84" spans="1:14" x14ac:dyDescent="0.25">
      <c r="A84" s="152">
        <f>A73+1</f>
        <v>10</v>
      </c>
      <c r="B84" s="183" t="s">
        <v>76</v>
      </c>
      <c r="C84" s="84" t="s">
        <v>77</v>
      </c>
      <c r="D84" s="37"/>
      <c r="E84" s="38"/>
      <c r="F84" s="38"/>
      <c r="G84" s="38"/>
      <c r="H84" s="39"/>
      <c r="I84" s="28"/>
      <c r="J84" s="40"/>
      <c r="K84" s="28"/>
      <c r="L84" s="138"/>
      <c r="M84" s="29"/>
    </row>
    <row r="85" spans="1:14" x14ac:dyDescent="0.25">
      <c r="A85" s="152"/>
      <c r="B85" s="183" t="s">
        <v>79</v>
      </c>
      <c r="C85" s="88" t="s">
        <v>78</v>
      </c>
      <c r="D85" s="37"/>
      <c r="E85" s="38"/>
      <c r="F85" s="38"/>
      <c r="G85" s="38"/>
      <c r="H85" s="39"/>
      <c r="I85" s="28"/>
      <c r="J85" s="40"/>
      <c r="K85" s="28"/>
      <c r="L85" s="138"/>
      <c r="M85" s="29"/>
    </row>
    <row r="86" spans="1:14" x14ac:dyDescent="0.25">
      <c r="A86" s="152"/>
      <c r="B86" s="183" t="s">
        <v>80</v>
      </c>
      <c r="C86" s="130" t="s">
        <v>81</v>
      </c>
      <c r="D86" s="37"/>
      <c r="E86" s="86"/>
      <c r="F86" s="27"/>
      <c r="G86" s="89"/>
      <c r="H86" s="87"/>
      <c r="I86" s="28"/>
      <c r="J86" s="40"/>
      <c r="K86" s="28"/>
      <c r="L86" s="138"/>
      <c r="M86" s="29"/>
    </row>
    <row r="87" spans="1:14" x14ac:dyDescent="0.25">
      <c r="A87" s="152"/>
      <c r="B87" s="183"/>
      <c r="C87" s="130" t="s">
        <v>202</v>
      </c>
      <c r="D87" s="37"/>
      <c r="E87" s="86"/>
      <c r="F87" s="27"/>
      <c r="G87" s="89"/>
      <c r="H87" s="87">
        <f>H63+H65+H74</f>
        <v>7185.8899999999994</v>
      </c>
      <c r="I87" s="28"/>
      <c r="J87" s="40"/>
      <c r="K87" s="28"/>
      <c r="L87" s="138"/>
      <c r="M87" s="29"/>
    </row>
    <row r="88" spans="1:14" x14ac:dyDescent="0.25">
      <c r="A88" s="152"/>
      <c r="B88" s="183"/>
      <c r="C88" s="130" t="s">
        <v>203</v>
      </c>
      <c r="D88" s="37"/>
      <c r="E88" s="86"/>
      <c r="F88" s="27"/>
      <c r="G88" s="89"/>
      <c r="H88" s="87">
        <f>H64+H70</f>
        <v>9223.75</v>
      </c>
      <c r="I88" s="28"/>
      <c r="J88" s="40"/>
      <c r="K88" s="28"/>
      <c r="L88" s="138"/>
      <c r="M88" s="29"/>
    </row>
    <row r="89" spans="1:14" x14ac:dyDescent="0.25">
      <c r="A89" s="152"/>
      <c r="B89" s="183"/>
      <c r="C89" s="130"/>
      <c r="D89" s="37"/>
      <c r="E89" s="86"/>
      <c r="F89" s="27"/>
      <c r="G89" s="89"/>
      <c r="H89" s="87"/>
      <c r="I89" s="28"/>
      <c r="J89" s="40"/>
      <c r="K89" s="28"/>
      <c r="L89" s="138"/>
      <c r="M89" s="29"/>
    </row>
    <row r="90" spans="1:14" x14ac:dyDescent="0.25">
      <c r="A90" s="152"/>
      <c r="B90" s="129"/>
      <c r="C90" s="26" t="s">
        <v>17</v>
      </c>
      <c r="D90" s="37"/>
      <c r="E90" s="38"/>
      <c r="F90" s="38"/>
      <c r="G90" s="38"/>
      <c r="H90" s="39"/>
      <c r="I90" s="28">
        <f>SUM(H85:H90)</f>
        <v>16409.64</v>
      </c>
      <c r="J90" s="40" t="s">
        <v>29</v>
      </c>
      <c r="K90" s="28">
        <v>1.84</v>
      </c>
      <c r="L90" s="138" t="s">
        <v>205</v>
      </c>
      <c r="M90" s="29">
        <f>I90*K90</f>
        <v>30193.7376</v>
      </c>
    </row>
    <row r="91" spans="1:14" x14ac:dyDescent="0.25">
      <c r="A91" s="53"/>
      <c r="B91" s="178"/>
      <c r="C91" s="26"/>
      <c r="D91" s="37"/>
      <c r="E91" s="38"/>
      <c r="F91" s="38"/>
      <c r="G91" s="38"/>
      <c r="H91" s="39"/>
      <c r="I91" s="28"/>
      <c r="J91" s="40"/>
      <c r="K91" s="28"/>
      <c r="L91" s="138"/>
      <c r="M91" s="29"/>
    </row>
    <row r="92" spans="1:14" x14ac:dyDescent="0.25">
      <c r="A92" s="152">
        <f>A84+1</f>
        <v>11</v>
      </c>
      <c r="B92" s="183" t="s">
        <v>123</v>
      </c>
      <c r="C92" s="84" t="s">
        <v>128</v>
      </c>
      <c r="D92" s="37"/>
      <c r="E92" s="38"/>
      <c r="F92" s="38"/>
      <c r="G92" s="38"/>
      <c r="H92" s="39"/>
      <c r="I92" s="28"/>
      <c r="J92" s="40"/>
      <c r="K92" s="28"/>
      <c r="L92" s="138"/>
      <c r="M92" s="29"/>
    </row>
    <row r="93" spans="1:14" ht="45" x14ac:dyDescent="0.25">
      <c r="A93" s="152"/>
      <c r="B93" s="178" t="s">
        <v>124</v>
      </c>
      <c r="C93" s="133" t="s">
        <v>125</v>
      </c>
      <c r="D93" s="37"/>
      <c r="E93" s="86"/>
      <c r="F93" s="27"/>
      <c r="G93" s="89"/>
      <c r="H93" s="87"/>
      <c r="I93" s="28"/>
      <c r="J93" s="40"/>
      <c r="K93" s="28"/>
      <c r="L93" s="138"/>
      <c r="M93" s="29"/>
    </row>
    <row r="94" spans="1:14" x14ac:dyDescent="0.25">
      <c r="A94" s="152"/>
      <c r="B94" s="129" t="s">
        <v>126</v>
      </c>
      <c r="C94" s="133" t="s">
        <v>127</v>
      </c>
      <c r="D94" s="37"/>
      <c r="E94" s="86"/>
      <c r="F94" s="27"/>
      <c r="G94" s="89"/>
      <c r="H94" s="87"/>
      <c r="I94" s="28"/>
      <c r="J94" s="40"/>
      <c r="K94" s="28"/>
      <c r="L94" s="138"/>
      <c r="M94" s="29"/>
    </row>
    <row r="95" spans="1:14" x14ac:dyDescent="0.25">
      <c r="A95" s="152"/>
      <c r="B95" s="178"/>
      <c r="C95" s="130" t="s">
        <v>202</v>
      </c>
      <c r="D95" s="37"/>
      <c r="E95" s="86"/>
      <c r="F95" s="27"/>
      <c r="G95" s="89"/>
      <c r="H95" s="87">
        <f>F63*G63+F65*G65</f>
        <v>193.62460765850597</v>
      </c>
      <c r="I95" s="28"/>
      <c r="J95" s="40"/>
      <c r="K95" s="28"/>
      <c r="L95" s="138"/>
      <c r="M95" s="29"/>
      <c r="N95" s="148">
        <f>H95*K97*L97</f>
        <v>1674.760303683616</v>
      </c>
    </row>
    <row r="96" spans="1:14" x14ac:dyDescent="0.25">
      <c r="A96" s="152"/>
      <c r="B96" s="178"/>
      <c r="C96" s="130" t="s">
        <v>203</v>
      </c>
      <c r="D96" s="37"/>
      <c r="E96" s="86"/>
      <c r="F96" s="27"/>
      <c r="G96" s="89"/>
      <c r="H96" s="87">
        <f>F64*G64+F70*G70</f>
        <v>170.60506202924236</v>
      </c>
      <c r="I96" s="28"/>
      <c r="J96" s="40"/>
      <c r="K96" s="28"/>
      <c r="L96" s="138"/>
      <c r="M96" s="29"/>
      <c r="N96" s="148">
        <f>H96*K97*L97</f>
        <v>1475.6522373332966</v>
      </c>
    </row>
    <row r="97" spans="1:15" x14ac:dyDescent="0.25">
      <c r="A97" s="152"/>
      <c r="B97" s="183"/>
      <c r="C97" s="26" t="s">
        <v>17</v>
      </c>
      <c r="D97" s="37"/>
      <c r="E97" s="38"/>
      <c r="F97" s="38"/>
      <c r="G97" s="38"/>
      <c r="H97" s="39"/>
      <c r="I97" s="28">
        <f>SUM(H95:H96)</f>
        <v>364.22966968774836</v>
      </c>
      <c r="J97" s="40" t="s">
        <v>122</v>
      </c>
      <c r="K97" s="28">
        <v>23.94</v>
      </c>
      <c r="L97" s="142">
        <v>0.36130000000000001</v>
      </c>
      <c r="M97" s="29">
        <f>I97*K97</f>
        <v>8719.658292324697</v>
      </c>
      <c r="N97" s="144">
        <f>M97*L97</f>
        <v>3150.4125410169131</v>
      </c>
    </row>
    <row r="98" spans="1:15" x14ac:dyDescent="0.25">
      <c r="A98" s="53"/>
      <c r="B98" s="178"/>
      <c r="C98" s="88"/>
      <c r="D98" s="37"/>
      <c r="E98" s="38"/>
      <c r="F98" s="38"/>
      <c r="G98" s="38"/>
      <c r="H98" s="39"/>
      <c r="I98" s="28"/>
      <c r="J98" s="40"/>
      <c r="K98" s="28"/>
      <c r="L98" s="138"/>
      <c r="M98" s="29"/>
    </row>
    <row r="99" spans="1:15" x14ac:dyDescent="0.25">
      <c r="A99" s="25"/>
      <c r="B99" s="48"/>
      <c r="C99" s="26"/>
      <c r="D99" s="37"/>
      <c r="E99" s="38"/>
      <c r="F99" s="38"/>
      <c r="G99" s="38"/>
      <c r="H99" s="39"/>
      <c r="I99" s="28"/>
      <c r="J99" s="40"/>
      <c r="K99" s="28"/>
      <c r="L99" s="138"/>
      <c r="M99" s="29"/>
    </row>
    <row r="100" spans="1:15" ht="15.75" thickBot="1" x14ac:dyDescent="0.3">
      <c r="A100" s="90"/>
      <c r="B100" s="91"/>
      <c r="C100" s="92" t="s">
        <v>32</v>
      </c>
      <c r="D100" s="93"/>
      <c r="E100" s="94"/>
      <c r="F100" s="94"/>
      <c r="G100" s="94"/>
      <c r="H100" s="95"/>
      <c r="I100" s="96"/>
      <c r="J100" s="97"/>
      <c r="K100" s="96"/>
      <c r="L100" s="139"/>
      <c r="M100" s="29">
        <f>SUM(M62:M99)</f>
        <v>144316.76859232469</v>
      </c>
      <c r="O100" s="144"/>
    </row>
    <row r="101" spans="1:15" x14ac:dyDescent="0.25">
      <c r="A101" s="63"/>
      <c r="B101" s="64"/>
      <c r="C101" s="65"/>
      <c r="D101" s="42"/>
      <c r="E101" s="43"/>
      <c r="F101" s="43"/>
      <c r="G101" s="43"/>
      <c r="H101" s="44"/>
      <c r="I101" s="45"/>
      <c r="J101" s="46"/>
      <c r="K101" s="45"/>
      <c r="L101" s="135"/>
      <c r="M101" s="47"/>
    </row>
    <row r="102" spans="1:15" x14ac:dyDescent="0.25">
      <c r="A102" s="66"/>
      <c r="B102" s="67"/>
      <c r="C102" s="68" t="s">
        <v>102</v>
      </c>
      <c r="D102" s="49"/>
      <c r="E102" s="27"/>
      <c r="F102" s="27"/>
      <c r="G102" s="27"/>
      <c r="H102" s="50"/>
      <c r="I102" s="51"/>
      <c r="J102" s="23"/>
      <c r="K102" s="51"/>
      <c r="L102" s="136"/>
      <c r="M102" s="24"/>
    </row>
    <row r="103" spans="1:15" x14ac:dyDescent="0.25">
      <c r="A103" s="53"/>
      <c r="B103" s="183"/>
      <c r="C103" s="68"/>
      <c r="D103" s="37"/>
      <c r="E103" s="31"/>
      <c r="F103" s="31"/>
      <c r="G103" s="31"/>
      <c r="H103" s="31"/>
      <c r="I103" s="28"/>
      <c r="J103" s="40"/>
      <c r="K103" s="28"/>
      <c r="L103" s="138"/>
      <c r="M103" s="29"/>
    </row>
    <row r="104" spans="1:15" ht="15" customHeight="1" x14ac:dyDescent="0.25">
      <c r="A104" s="151">
        <f>A92+1</f>
        <v>12</v>
      </c>
      <c r="B104" s="153" t="s">
        <v>237</v>
      </c>
      <c r="C104" s="30" t="s">
        <v>200</v>
      </c>
      <c r="D104" s="35"/>
      <c r="E104" s="33"/>
      <c r="F104" s="33"/>
      <c r="G104" s="33"/>
      <c r="H104" s="36"/>
      <c r="I104" s="70"/>
      <c r="J104" s="34"/>
      <c r="K104" s="70"/>
      <c r="L104" s="137"/>
      <c r="M104" s="71"/>
      <c r="N104" s="144"/>
    </row>
    <row r="105" spans="1:15" x14ac:dyDescent="0.25">
      <c r="A105" s="152"/>
      <c r="B105" s="153"/>
      <c r="C105" s="32"/>
      <c r="D105" s="35"/>
      <c r="E105" s="33"/>
      <c r="F105" s="33"/>
      <c r="G105" s="33"/>
      <c r="H105" s="36"/>
      <c r="I105" s="70"/>
      <c r="J105" s="34"/>
      <c r="K105" s="70"/>
      <c r="L105" s="137"/>
      <c r="M105" s="71"/>
      <c r="N105" s="144"/>
    </row>
    <row r="106" spans="1:15" x14ac:dyDescent="0.25">
      <c r="A106" s="152"/>
      <c r="B106" s="153"/>
      <c r="C106" s="52"/>
      <c r="D106" s="72" t="s">
        <v>15</v>
      </c>
      <c r="E106" s="31" t="s">
        <v>201</v>
      </c>
      <c r="F106" s="31"/>
      <c r="G106" s="31"/>
      <c r="H106" s="31"/>
      <c r="I106" s="70"/>
      <c r="J106" s="34"/>
      <c r="K106" s="70"/>
      <c r="L106" s="137"/>
      <c r="M106" s="71"/>
      <c r="N106" s="144"/>
    </row>
    <row r="107" spans="1:15" x14ac:dyDescent="0.25">
      <c r="A107" s="152"/>
      <c r="B107" s="153"/>
      <c r="C107" s="52"/>
      <c r="D107" s="35">
        <v>180</v>
      </c>
      <c r="E107" s="33">
        <v>27</v>
      </c>
      <c r="F107" s="33"/>
      <c r="G107" s="33"/>
      <c r="H107" s="36"/>
      <c r="I107" s="28"/>
      <c r="J107" s="34"/>
      <c r="K107" s="70"/>
      <c r="L107" s="137"/>
      <c r="M107" s="71"/>
      <c r="N107" s="144"/>
    </row>
    <row r="108" spans="1:15" x14ac:dyDescent="0.25">
      <c r="A108" s="152"/>
      <c r="B108" s="153"/>
      <c r="C108" s="26" t="s">
        <v>17</v>
      </c>
      <c r="D108" s="37"/>
      <c r="E108" s="38"/>
      <c r="F108" s="38"/>
      <c r="G108" s="38"/>
      <c r="H108" s="39"/>
      <c r="I108" s="28">
        <f>D107*E107</f>
        <v>4860</v>
      </c>
      <c r="J108" s="74" t="s">
        <v>131</v>
      </c>
      <c r="K108" s="28">
        <v>6.92</v>
      </c>
      <c r="L108" s="142">
        <v>0.37430000000000002</v>
      </c>
      <c r="M108" s="29">
        <f>I108*K108</f>
        <v>33631.199999999997</v>
      </c>
      <c r="N108" s="144">
        <f>M108*L108</f>
        <v>12588.158159999999</v>
      </c>
    </row>
    <row r="109" spans="1:15" x14ac:dyDescent="0.25">
      <c r="A109" s="53"/>
      <c r="B109" s="181"/>
      <c r="C109" s="26"/>
      <c r="D109" s="37"/>
      <c r="E109" s="38"/>
      <c r="F109" s="38"/>
      <c r="G109" s="38"/>
      <c r="H109" s="39"/>
      <c r="I109" s="28"/>
      <c r="J109" s="180"/>
      <c r="K109" s="28"/>
      <c r="L109" s="138"/>
      <c r="M109" s="29"/>
    </row>
    <row r="110" spans="1:15" ht="15.75" thickBot="1" x14ac:dyDescent="0.3">
      <c r="A110" s="90"/>
      <c r="B110" s="91"/>
      <c r="C110" s="92" t="s">
        <v>103</v>
      </c>
      <c r="D110" s="93"/>
      <c r="E110" s="94"/>
      <c r="F110" s="94"/>
      <c r="G110" s="94"/>
      <c r="H110" s="95"/>
      <c r="I110" s="96"/>
      <c r="J110" s="97"/>
      <c r="K110" s="96"/>
      <c r="L110" s="139"/>
      <c r="M110" s="29">
        <f>SUM(M104:M108)</f>
        <v>33631.199999999997</v>
      </c>
    </row>
    <row r="111" spans="1:15" x14ac:dyDescent="0.25">
      <c r="A111" s="98"/>
      <c r="B111" s="99"/>
      <c r="C111" s="100"/>
      <c r="D111" s="42"/>
      <c r="E111" s="43"/>
      <c r="F111" s="43"/>
      <c r="G111" s="43"/>
      <c r="H111" s="44"/>
      <c r="I111" s="45"/>
      <c r="J111" s="46"/>
      <c r="K111" s="45"/>
      <c r="L111" s="135"/>
      <c r="M111" s="47"/>
    </row>
    <row r="112" spans="1:15" ht="15.75" thickBot="1" x14ac:dyDescent="0.3">
      <c r="A112" s="69"/>
      <c r="B112" s="91"/>
      <c r="C112" s="101"/>
      <c r="D112" s="93"/>
      <c r="E112" s="94"/>
      <c r="F112" s="94"/>
      <c r="G112" s="94"/>
      <c r="H112" s="95"/>
      <c r="I112" s="96"/>
      <c r="J112" s="97"/>
      <c r="K112" s="96"/>
      <c r="L112" s="139"/>
      <c r="M112" s="102"/>
    </row>
    <row r="113" spans="1:14" x14ac:dyDescent="0.25">
      <c r="A113" s="103"/>
      <c r="B113" s="41"/>
      <c r="C113" s="104"/>
      <c r="D113" s="105"/>
      <c r="E113" s="106"/>
      <c r="F113" s="106"/>
      <c r="G113" s="106"/>
      <c r="H113" s="107"/>
      <c r="I113" s="108"/>
      <c r="J113" s="109"/>
      <c r="K113" s="108"/>
      <c r="L113" s="140"/>
      <c r="M113" s="110"/>
    </row>
    <row r="114" spans="1:14" x14ac:dyDescent="0.25">
      <c r="A114" s="187"/>
      <c r="B114" s="48"/>
      <c r="C114" s="101" t="s">
        <v>409</v>
      </c>
      <c r="D114" s="35"/>
      <c r="E114" s="33"/>
      <c r="F114" s="33"/>
      <c r="G114" s="33"/>
      <c r="H114" s="36"/>
      <c r="I114" s="70"/>
      <c r="J114" s="34"/>
      <c r="K114" s="70"/>
      <c r="L114" s="141">
        <f t="shared" ref="L114:L115" si="6">N114/M114</f>
        <v>0.35896001039875397</v>
      </c>
      <c r="M114" s="71">
        <f>H96*K97+H88*K90+M71+H64*K67+M54+M47+M41+M32+M25+M19</f>
        <v>135610.79024498007</v>
      </c>
      <c r="N114" s="144">
        <f>N96+N71+N64+N54+N47+N41+N32+N25+N19</f>
        <v>48678.850676521288</v>
      </c>
    </row>
    <row r="115" spans="1:14" x14ac:dyDescent="0.25">
      <c r="A115" s="187"/>
      <c r="B115" s="48"/>
      <c r="C115" s="101" t="s">
        <v>410</v>
      </c>
      <c r="D115" s="35"/>
      <c r="E115" s="33"/>
      <c r="F115" s="33"/>
      <c r="G115" s="33"/>
      <c r="H115" s="36"/>
      <c r="I115" s="70"/>
      <c r="J115" s="34"/>
      <c r="K115" s="70"/>
      <c r="L115" s="141">
        <f t="shared" si="6"/>
        <v>0.32522007868205471</v>
      </c>
      <c r="M115" s="71">
        <f>M108+H95*K97+H87*K90+M82+M76+H63*K67+H65*K67</f>
        <v>110996.17340734463</v>
      </c>
      <c r="N115" s="144">
        <f>N108+N95+N82+N76+N65+N63</f>
        <v>36098.184248943609</v>
      </c>
    </row>
    <row r="116" spans="1:14" x14ac:dyDescent="0.25">
      <c r="A116" s="111"/>
      <c r="B116" s="48"/>
      <c r="C116" s="101" t="s">
        <v>30</v>
      </c>
      <c r="D116" s="35"/>
      <c r="E116" s="33"/>
      <c r="F116" s="33"/>
      <c r="G116" s="33"/>
      <c r="H116" s="36"/>
      <c r="I116" s="70"/>
      <c r="J116" s="34"/>
      <c r="K116" s="70"/>
      <c r="L116" s="141">
        <f>N116/M116</f>
        <v>0.3437738889035859</v>
      </c>
      <c r="M116" s="29">
        <f>M100+M57+M110</f>
        <v>246606.96365232469</v>
      </c>
      <c r="N116" s="144">
        <f>N108+N97+N82+N76+N71+N67+N54+N47+N41+N32+N25+N19</f>
        <v>84777.034925464919</v>
      </c>
    </row>
    <row r="117" spans="1:14" ht="15.75" thickBot="1" x14ac:dyDescent="0.3">
      <c r="A117" s="112"/>
      <c r="B117" s="55"/>
      <c r="C117" s="113"/>
      <c r="D117" s="57"/>
      <c r="E117" s="58"/>
      <c r="F117" s="58"/>
      <c r="G117" s="58"/>
      <c r="H117" s="59"/>
      <c r="I117" s="60"/>
      <c r="J117" s="61"/>
      <c r="K117" s="60"/>
      <c r="L117" s="134"/>
      <c r="M117" s="62"/>
    </row>
    <row r="119" spans="1:14" x14ac:dyDescent="0.25">
      <c r="M119" s="188"/>
      <c r="N119" s="144"/>
    </row>
  </sheetData>
  <mergeCells count="24">
    <mergeCell ref="A1:M1"/>
    <mergeCell ref="A2:M2"/>
    <mergeCell ref="A4:M4"/>
    <mergeCell ref="A6:B6"/>
    <mergeCell ref="A9:B9"/>
    <mergeCell ref="C9:C10"/>
    <mergeCell ref="D9:H9"/>
    <mergeCell ref="I9:I10"/>
    <mergeCell ref="J9:J10"/>
    <mergeCell ref="K9:K10"/>
    <mergeCell ref="M9:M10"/>
    <mergeCell ref="A7:B7"/>
    <mergeCell ref="L9:L10"/>
    <mergeCell ref="A15:A19"/>
    <mergeCell ref="A34:A41"/>
    <mergeCell ref="A44:A47"/>
    <mergeCell ref="A50:A54"/>
    <mergeCell ref="A78:A82"/>
    <mergeCell ref="A21:A25"/>
    <mergeCell ref="A27:A32"/>
    <mergeCell ref="A92:A97"/>
    <mergeCell ref="A84:A90"/>
    <mergeCell ref="A104:A108"/>
    <mergeCell ref="B104:B108"/>
  </mergeCells>
  <phoneticPr fontId="14" type="noConversion"/>
  <pageMargins left="0.23622047244094491" right="0.23622047244094491" top="0.74803149606299213" bottom="0.74803149606299213" header="0.31496062992125984" footer="0.31496062992125984"/>
  <pageSetup paperSize="9" scale="44" fitToHeight="0" orientation="portrait" r:id="rId1"/>
  <headerFooter>
    <oddHeader xml:space="preserve">&amp;L&amp;D&amp;C2023_22 Scuola "Bellani"&amp;RCME_STR </oddHeader>
    <oddFooter>&amp;CB&amp;&amp;C Associati&amp;R&amp;Pdi&amp;N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0BB9F-D6D9-421F-8CB0-94D8109F07B2}">
  <sheetPr>
    <tabColor theme="0" tint="-0.34998626667073579"/>
  </sheetPr>
  <dimension ref="A1:C8"/>
  <sheetViews>
    <sheetView workbookViewId="0">
      <selection activeCell="B10" sqref="B10"/>
    </sheetView>
  </sheetViews>
  <sheetFormatPr defaultRowHeight="15" x14ac:dyDescent="0.25"/>
  <cols>
    <col min="1" max="1" width="36" bestFit="1" customWidth="1"/>
    <col min="2" max="2" width="19" bestFit="1" customWidth="1"/>
    <col min="3" max="3" width="12.85546875" bestFit="1" customWidth="1"/>
    <col min="4" max="4" width="33" bestFit="1" customWidth="1"/>
    <col min="5" max="5" width="16.5703125" bestFit="1" customWidth="1"/>
    <col min="6" max="6" width="11.140625" bestFit="1" customWidth="1"/>
  </cols>
  <sheetData>
    <row r="1" spans="1:3" x14ac:dyDescent="0.25">
      <c r="A1" t="s">
        <v>36</v>
      </c>
      <c r="B1" t="s">
        <v>55</v>
      </c>
      <c r="C1" t="s">
        <v>38</v>
      </c>
    </row>
    <row r="2" spans="1:3" x14ac:dyDescent="0.25">
      <c r="A2" t="s">
        <v>168</v>
      </c>
      <c r="B2">
        <v>1.7</v>
      </c>
      <c r="C2" t="s">
        <v>39</v>
      </c>
    </row>
    <row r="3" spans="1:3" x14ac:dyDescent="0.25">
      <c r="A3" t="s">
        <v>168</v>
      </c>
      <c r="B3">
        <v>1.61</v>
      </c>
      <c r="C3" t="s">
        <v>39</v>
      </c>
    </row>
    <row r="4" spans="1:3" x14ac:dyDescent="0.25">
      <c r="A4" t="s">
        <v>168</v>
      </c>
      <c r="B4">
        <v>1.76</v>
      </c>
      <c r="C4" t="s">
        <v>39</v>
      </c>
    </row>
    <row r="5" spans="1:3" x14ac:dyDescent="0.25">
      <c r="A5" t="s">
        <v>168</v>
      </c>
      <c r="B5">
        <v>1.61</v>
      </c>
      <c r="C5" t="s">
        <v>39</v>
      </c>
    </row>
    <row r="6" spans="1:3" x14ac:dyDescent="0.25">
      <c r="A6" t="s">
        <v>168</v>
      </c>
      <c r="B6">
        <v>1.61</v>
      </c>
      <c r="C6" t="s">
        <v>39</v>
      </c>
    </row>
    <row r="7" spans="1:3" x14ac:dyDescent="0.25">
      <c r="A7" t="s">
        <v>56</v>
      </c>
      <c r="B7">
        <v>3.52</v>
      </c>
      <c r="C7" t="s">
        <v>39</v>
      </c>
    </row>
    <row r="8" spans="1:3" x14ac:dyDescent="0.25">
      <c r="A8" t="s">
        <v>57</v>
      </c>
      <c r="B8">
        <v>11.79</v>
      </c>
      <c r="C8" t="s">
        <v>39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8D004-AF3C-4087-A6ED-1DF6D4F0E4CE}">
  <sheetPr>
    <tabColor theme="0" tint="-0.34998626667073579"/>
  </sheetPr>
  <dimension ref="A1:C9"/>
  <sheetViews>
    <sheetView workbookViewId="0">
      <selection activeCell="C33" sqref="C33"/>
    </sheetView>
  </sheetViews>
  <sheetFormatPr defaultRowHeight="15" x14ac:dyDescent="0.25"/>
  <cols>
    <col min="1" max="1" width="20.7109375" bestFit="1" customWidth="1"/>
    <col min="2" max="2" width="10.28515625" bestFit="1" customWidth="1"/>
    <col min="3" max="3" width="12.85546875" bestFit="1" customWidth="1"/>
    <col min="4" max="4" width="29.85546875" bestFit="1" customWidth="1"/>
    <col min="5" max="6" width="11.140625" bestFit="1" customWidth="1"/>
  </cols>
  <sheetData>
    <row r="1" spans="1:3" x14ac:dyDescent="0.25">
      <c r="A1" t="s">
        <v>36</v>
      </c>
      <c r="B1" t="s">
        <v>37</v>
      </c>
      <c r="C1" t="s">
        <v>38</v>
      </c>
    </row>
    <row r="2" spans="1:3" x14ac:dyDescent="0.25">
      <c r="A2" t="s">
        <v>160</v>
      </c>
      <c r="B2">
        <v>21.65</v>
      </c>
      <c r="C2" t="s">
        <v>238</v>
      </c>
    </row>
    <row r="3" spans="1:3" x14ac:dyDescent="0.25">
      <c r="A3" t="s">
        <v>160</v>
      </c>
      <c r="B3">
        <v>52.35</v>
      </c>
      <c r="C3" t="s">
        <v>239</v>
      </c>
    </row>
    <row r="4" spans="1:3" x14ac:dyDescent="0.25">
      <c r="A4" t="s">
        <v>160</v>
      </c>
      <c r="B4">
        <v>1.0900000000000001</v>
      </c>
      <c r="C4" t="s">
        <v>240</v>
      </c>
    </row>
    <row r="5" spans="1:3" x14ac:dyDescent="0.25">
      <c r="A5" t="s">
        <v>160</v>
      </c>
      <c r="B5">
        <v>151.97999999999999</v>
      </c>
      <c r="C5" t="s">
        <v>241</v>
      </c>
    </row>
    <row r="6" spans="1:3" x14ac:dyDescent="0.25">
      <c r="A6" t="s">
        <v>160</v>
      </c>
      <c r="B6">
        <v>3.06</v>
      </c>
      <c r="C6" t="s">
        <v>242</v>
      </c>
    </row>
    <row r="7" spans="1:3" x14ac:dyDescent="0.25">
      <c r="A7" t="s">
        <v>160</v>
      </c>
      <c r="B7">
        <v>19.57</v>
      </c>
      <c r="C7" t="s">
        <v>256</v>
      </c>
    </row>
    <row r="8" spans="1:3" x14ac:dyDescent="0.25">
      <c r="A8" t="s">
        <v>160</v>
      </c>
      <c r="B8">
        <v>13.7</v>
      </c>
      <c r="C8" t="s">
        <v>243</v>
      </c>
    </row>
    <row r="9" spans="1:3" x14ac:dyDescent="0.25">
      <c r="A9" t="s">
        <v>58</v>
      </c>
      <c r="B9">
        <v>263.39</v>
      </c>
      <c r="C9" t="s">
        <v>39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6E01C-DE46-4135-89BD-ED0B3291CF11}">
  <sheetPr>
    <tabColor rgb="FF00B0F0"/>
  </sheetPr>
  <dimension ref="A1:D248"/>
  <sheetViews>
    <sheetView topLeftCell="A172" workbookViewId="0">
      <selection activeCell="E194" sqref="E194"/>
    </sheetView>
  </sheetViews>
  <sheetFormatPr defaultRowHeight="15" x14ac:dyDescent="0.25"/>
  <cols>
    <col min="1" max="1" width="40.85546875" bestFit="1" customWidth="1"/>
    <col min="2" max="2" width="10.28515625" bestFit="1" customWidth="1"/>
    <col min="3" max="3" width="8.5703125" bestFit="1" customWidth="1"/>
    <col min="4" max="4" width="17.28515625" bestFit="1" customWidth="1"/>
  </cols>
  <sheetData>
    <row r="1" spans="1:4" x14ac:dyDescent="0.25">
      <c r="A1" t="s">
        <v>36</v>
      </c>
      <c r="B1" t="s">
        <v>37</v>
      </c>
      <c r="C1" t="s">
        <v>41</v>
      </c>
      <c r="D1" t="s">
        <v>38</v>
      </c>
    </row>
    <row r="2" spans="1:4" x14ac:dyDescent="0.25">
      <c r="A2" t="s">
        <v>132</v>
      </c>
      <c r="B2">
        <v>1.2999999999999999E-3</v>
      </c>
      <c r="C2" t="s">
        <v>43</v>
      </c>
      <c r="D2" t="s">
        <v>193</v>
      </c>
    </row>
    <row r="3" spans="1:4" x14ac:dyDescent="0.25">
      <c r="A3" t="s">
        <v>132</v>
      </c>
      <c r="B3">
        <v>1.2999999999999999E-3</v>
      </c>
      <c r="C3" t="s">
        <v>43</v>
      </c>
      <c r="D3" t="s">
        <v>193</v>
      </c>
    </row>
    <row r="4" spans="1:4" x14ac:dyDescent="0.25">
      <c r="A4" t="s">
        <v>132</v>
      </c>
      <c r="B4">
        <v>1.2999999999999999E-3</v>
      </c>
      <c r="C4" t="s">
        <v>43</v>
      </c>
      <c r="D4" t="s">
        <v>193</v>
      </c>
    </row>
    <row r="5" spans="1:4" x14ac:dyDescent="0.25">
      <c r="A5" t="s">
        <v>132</v>
      </c>
      <c r="B5">
        <v>1.2999999999999999E-3</v>
      </c>
      <c r="C5" t="s">
        <v>43</v>
      </c>
      <c r="D5" t="s">
        <v>193</v>
      </c>
    </row>
    <row r="6" spans="1:4" x14ac:dyDescent="0.25">
      <c r="A6" t="s">
        <v>132</v>
      </c>
      <c r="B6">
        <v>1.2999999999999999E-3</v>
      </c>
      <c r="C6" t="s">
        <v>43</v>
      </c>
      <c r="D6" t="s">
        <v>193</v>
      </c>
    </row>
    <row r="7" spans="1:4" x14ac:dyDescent="0.25">
      <c r="A7" t="s">
        <v>132</v>
      </c>
      <c r="B7">
        <v>1.2999999999999999E-3</v>
      </c>
      <c r="C7" t="s">
        <v>43</v>
      </c>
      <c r="D7" t="s">
        <v>193</v>
      </c>
    </row>
    <row r="8" spans="1:4" x14ac:dyDescent="0.25">
      <c r="A8" t="s">
        <v>132</v>
      </c>
      <c r="B8">
        <v>1.2999999999999999E-3</v>
      </c>
      <c r="C8" t="s">
        <v>43</v>
      </c>
      <c r="D8" t="s">
        <v>193</v>
      </c>
    </row>
    <row r="9" spans="1:4" x14ac:dyDescent="0.25">
      <c r="A9" t="s">
        <v>132</v>
      </c>
      <c r="B9">
        <v>1.2999999999999999E-3</v>
      </c>
      <c r="C9" t="s">
        <v>43</v>
      </c>
      <c r="D9" t="s">
        <v>193</v>
      </c>
    </row>
    <row r="10" spans="1:4" x14ac:dyDescent="0.25">
      <c r="A10" t="s">
        <v>132</v>
      </c>
      <c r="B10">
        <v>1.2999999999999999E-3</v>
      </c>
      <c r="C10" t="s">
        <v>43</v>
      </c>
      <c r="D10" t="s">
        <v>193</v>
      </c>
    </row>
    <row r="11" spans="1:4" x14ac:dyDescent="0.25">
      <c r="A11" t="s">
        <v>132</v>
      </c>
      <c r="B11">
        <v>1.2999999999999999E-3</v>
      </c>
      <c r="C11" t="s">
        <v>43</v>
      </c>
      <c r="D11" t="s">
        <v>193</v>
      </c>
    </row>
    <row r="12" spans="1:4" x14ac:dyDescent="0.25">
      <c r="A12" t="s">
        <v>132</v>
      </c>
      <c r="B12">
        <v>1.2999999999999999E-3</v>
      </c>
      <c r="C12" t="s">
        <v>43</v>
      </c>
      <c r="D12" t="s">
        <v>193</v>
      </c>
    </row>
    <row r="13" spans="1:4" x14ac:dyDescent="0.25">
      <c r="A13" t="s">
        <v>132</v>
      </c>
      <c r="B13">
        <v>1.2999999999999999E-3</v>
      </c>
      <c r="C13" t="s">
        <v>43</v>
      </c>
      <c r="D13" t="s">
        <v>193</v>
      </c>
    </row>
    <row r="14" spans="1:4" x14ac:dyDescent="0.25">
      <c r="A14" t="s">
        <v>132</v>
      </c>
      <c r="B14">
        <v>1.2999999999999999E-3</v>
      </c>
      <c r="C14" t="s">
        <v>43</v>
      </c>
      <c r="D14" t="s">
        <v>193</v>
      </c>
    </row>
    <row r="15" spans="1:4" x14ac:dyDescent="0.25">
      <c r="A15" t="s">
        <v>132</v>
      </c>
      <c r="B15">
        <v>1.2999999999999999E-3</v>
      </c>
      <c r="C15" t="s">
        <v>43</v>
      </c>
      <c r="D15" t="s">
        <v>193</v>
      </c>
    </row>
    <row r="16" spans="1:4" x14ac:dyDescent="0.25">
      <c r="A16" t="s">
        <v>132</v>
      </c>
      <c r="B16">
        <v>1.2999999999999999E-3</v>
      </c>
      <c r="C16" t="s">
        <v>43</v>
      </c>
      <c r="D16" t="s">
        <v>193</v>
      </c>
    </row>
    <row r="17" spans="1:4" x14ac:dyDescent="0.25">
      <c r="A17" t="s">
        <v>132</v>
      </c>
      <c r="B17">
        <v>1.2999999999999999E-3</v>
      </c>
      <c r="C17" t="s">
        <v>43</v>
      </c>
      <c r="D17" t="s">
        <v>193</v>
      </c>
    </row>
    <row r="18" spans="1:4" x14ac:dyDescent="0.25">
      <c r="A18" t="s">
        <v>132</v>
      </c>
      <c r="B18">
        <v>1.2999999999999999E-3</v>
      </c>
      <c r="C18" t="s">
        <v>43</v>
      </c>
      <c r="D18" t="s">
        <v>193</v>
      </c>
    </row>
    <row r="19" spans="1:4" x14ac:dyDescent="0.25">
      <c r="A19" t="s">
        <v>132</v>
      </c>
      <c r="B19">
        <v>1.2999999999999999E-3</v>
      </c>
      <c r="C19" t="s">
        <v>43</v>
      </c>
      <c r="D19" t="s">
        <v>193</v>
      </c>
    </row>
    <row r="20" spans="1:4" x14ac:dyDescent="0.25">
      <c r="A20" t="s">
        <v>132</v>
      </c>
      <c r="B20">
        <v>1.2999999999999999E-3</v>
      </c>
      <c r="C20" t="s">
        <v>43</v>
      </c>
      <c r="D20" t="s">
        <v>193</v>
      </c>
    </row>
    <row r="21" spans="1:4" x14ac:dyDescent="0.25">
      <c r="A21" t="s">
        <v>132</v>
      </c>
      <c r="B21">
        <v>1.2999999999999999E-3</v>
      </c>
      <c r="C21" t="s">
        <v>43</v>
      </c>
      <c r="D21" t="s">
        <v>193</v>
      </c>
    </row>
    <row r="22" spans="1:4" x14ac:dyDescent="0.25">
      <c r="A22" t="s">
        <v>132</v>
      </c>
      <c r="B22">
        <v>1.2999999999999999E-3</v>
      </c>
      <c r="C22" t="s">
        <v>43</v>
      </c>
      <c r="D22" t="s">
        <v>193</v>
      </c>
    </row>
    <row r="23" spans="1:4" x14ac:dyDescent="0.25">
      <c r="A23" t="s">
        <v>132</v>
      </c>
      <c r="B23">
        <v>1.2999999999999999E-3</v>
      </c>
      <c r="C23" t="s">
        <v>43</v>
      </c>
      <c r="D23" t="s">
        <v>193</v>
      </c>
    </row>
    <row r="24" spans="1:4" x14ac:dyDescent="0.25">
      <c r="A24" t="s">
        <v>132</v>
      </c>
      <c r="B24">
        <v>1.2999999999999999E-3</v>
      </c>
      <c r="C24" t="s">
        <v>43</v>
      </c>
      <c r="D24" t="s">
        <v>193</v>
      </c>
    </row>
    <row r="25" spans="1:4" x14ac:dyDescent="0.25">
      <c r="A25" t="s">
        <v>132</v>
      </c>
      <c r="B25">
        <v>1.2999999999999999E-3</v>
      </c>
      <c r="C25" t="s">
        <v>43</v>
      </c>
      <c r="D25" t="s">
        <v>193</v>
      </c>
    </row>
    <row r="26" spans="1:4" x14ac:dyDescent="0.25">
      <c r="A26" t="s">
        <v>132</v>
      </c>
      <c r="B26">
        <v>1.2999999999999999E-3</v>
      </c>
      <c r="C26" t="s">
        <v>43</v>
      </c>
      <c r="D26" t="s">
        <v>193</v>
      </c>
    </row>
    <row r="27" spans="1:4" x14ac:dyDescent="0.25">
      <c r="A27" t="s">
        <v>132</v>
      </c>
      <c r="B27">
        <v>1.2999999999999999E-3</v>
      </c>
      <c r="C27" t="s">
        <v>43</v>
      </c>
      <c r="D27" t="s">
        <v>193</v>
      </c>
    </row>
    <row r="28" spans="1:4" x14ac:dyDescent="0.25">
      <c r="A28" t="s">
        <v>132</v>
      </c>
      <c r="B28">
        <v>1.2999999999999999E-3</v>
      </c>
      <c r="C28" t="s">
        <v>43</v>
      </c>
      <c r="D28" t="s">
        <v>193</v>
      </c>
    </row>
    <row r="29" spans="1:4" x14ac:dyDescent="0.25">
      <c r="A29" t="s">
        <v>132</v>
      </c>
      <c r="B29">
        <v>1.2999999999999999E-3</v>
      </c>
      <c r="C29" t="s">
        <v>43</v>
      </c>
      <c r="D29" t="s">
        <v>193</v>
      </c>
    </row>
    <row r="30" spans="1:4" x14ac:dyDescent="0.25">
      <c r="A30" t="s">
        <v>132</v>
      </c>
      <c r="B30">
        <v>1.2999999999999999E-3</v>
      </c>
      <c r="C30" t="s">
        <v>43</v>
      </c>
      <c r="D30" t="s">
        <v>193</v>
      </c>
    </row>
    <row r="31" spans="1:4" x14ac:dyDescent="0.25">
      <c r="A31" t="s">
        <v>132</v>
      </c>
      <c r="B31">
        <v>1.2999999999999999E-3</v>
      </c>
      <c r="C31" t="s">
        <v>43</v>
      </c>
      <c r="D31" t="s">
        <v>193</v>
      </c>
    </row>
    <row r="32" spans="1:4" x14ac:dyDescent="0.25">
      <c r="A32" t="s">
        <v>132</v>
      </c>
      <c r="B32">
        <v>1.2999999999999999E-3</v>
      </c>
      <c r="C32" t="s">
        <v>43</v>
      </c>
      <c r="D32" t="s">
        <v>193</v>
      </c>
    </row>
    <row r="33" spans="1:4" x14ac:dyDescent="0.25">
      <c r="A33" t="s">
        <v>132</v>
      </c>
      <c r="B33">
        <v>1.2999999999999999E-3</v>
      </c>
      <c r="C33" t="s">
        <v>43</v>
      </c>
      <c r="D33" t="s">
        <v>193</v>
      </c>
    </row>
    <row r="34" spans="1:4" x14ac:dyDescent="0.25">
      <c r="A34" t="s">
        <v>132</v>
      </c>
      <c r="B34">
        <v>1.2999999999999999E-3</v>
      </c>
      <c r="C34" t="s">
        <v>43</v>
      </c>
      <c r="D34" t="s">
        <v>193</v>
      </c>
    </row>
    <row r="35" spans="1:4" x14ac:dyDescent="0.25">
      <c r="A35" t="s">
        <v>132</v>
      </c>
      <c r="B35">
        <v>1.2999999999999999E-3</v>
      </c>
      <c r="C35" t="s">
        <v>43</v>
      </c>
      <c r="D35" t="s">
        <v>193</v>
      </c>
    </row>
    <row r="36" spans="1:4" x14ac:dyDescent="0.25">
      <c r="A36" t="s">
        <v>132</v>
      </c>
      <c r="B36">
        <v>1.2999999999999999E-3</v>
      </c>
      <c r="C36" t="s">
        <v>43</v>
      </c>
      <c r="D36" t="s">
        <v>193</v>
      </c>
    </row>
    <row r="37" spans="1:4" x14ac:dyDescent="0.25">
      <c r="A37" t="s">
        <v>132</v>
      </c>
      <c r="B37">
        <v>1.2999999999999999E-3</v>
      </c>
      <c r="C37" t="s">
        <v>43</v>
      </c>
      <c r="D37" t="s">
        <v>193</v>
      </c>
    </row>
    <row r="38" spans="1:4" x14ac:dyDescent="0.25">
      <c r="A38" t="s">
        <v>132</v>
      </c>
      <c r="B38">
        <v>1.2999999999999999E-3</v>
      </c>
      <c r="C38" t="s">
        <v>43</v>
      </c>
      <c r="D38" t="s">
        <v>193</v>
      </c>
    </row>
    <row r="39" spans="1:4" x14ac:dyDescent="0.25">
      <c r="A39" t="s">
        <v>132</v>
      </c>
      <c r="B39">
        <v>1.2999999999999999E-3</v>
      </c>
      <c r="C39" t="s">
        <v>43</v>
      </c>
      <c r="D39" t="s">
        <v>193</v>
      </c>
    </row>
    <row r="40" spans="1:4" x14ac:dyDescent="0.25">
      <c r="A40" t="s">
        <v>132</v>
      </c>
      <c r="B40">
        <v>1.2999999999999999E-3</v>
      </c>
      <c r="C40" t="s">
        <v>43</v>
      </c>
      <c r="D40" t="s">
        <v>193</v>
      </c>
    </row>
    <row r="41" spans="1:4" x14ac:dyDescent="0.25">
      <c r="A41" t="s">
        <v>132</v>
      </c>
      <c r="B41">
        <v>1.2999999999999999E-3</v>
      </c>
      <c r="C41" t="s">
        <v>43</v>
      </c>
      <c r="D41" t="s">
        <v>193</v>
      </c>
    </row>
    <row r="42" spans="1:4" x14ac:dyDescent="0.25">
      <c r="A42" t="s">
        <v>132</v>
      </c>
      <c r="B42">
        <v>1.2999999999999999E-3</v>
      </c>
      <c r="C42" t="s">
        <v>43</v>
      </c>
      <c r="D42" t="s">
        <v>193</v>
      </c>
    </row>
    <row r="43" spans="1:4" x14ac:dyDescent="0.25">
      <c r="A43" t="s">
        <v>132</v>
      </c>
      <c r="B43">
        <v>1.2999999999999999E-3</v>
      </c>
      <c r="C43" t="s">
        <v>43</v>
      </c>
      <c r="D43" t="s">
        <v>193</v>
      </c>
    </row>
    <row r="44" spans="1:4" x14ac:dyDescent="0.25">
      <c r="A44" t="s">
        <v>132</v>
      </c>
      <c r="B44">
        <v>1.2999999999999999E-3</v>
      </c>
      <c r="C44" t="s">
        <v>43</v>
      </c>
      <c r="D44" t="s">
        <v>193</v>
      </c>
    </row>
    <row r="45" spans="1:4" x14ac:dyDescent="0.25">
      <c r="A45" t="s">
        <v>132</v>
      </c>
      <c r="B45">
        <v>1.2999999999999999E-3</v>
      </c>
      <c r="C45" t="s">
        <v>43</v>
      </c>
      <c r="D45" t="s">
        <v>193</v>
      </c>
    </row>
    <row r="46" spans="1:4" x14ac:dyDescent="0.25">
      <c r="A46" t="s">
        <v>132</v>
      </c>
      <c r="B46">
        <v>1.2999999999999999E-3</v>
      </c>
      <c r="C46" t="s">
        <v>43</v>
      </c>
      <c r="D46" t="s">
        <v>193</v>
      </c>
    </row>
    <row r="47" spans="1:4" x14ac:dyDescent="0.25">
      <c r="A47" t="s">
        <v>132</v>
      </c>
      <c r="B47">
        <v>1.2999999999999999E-3</v>
      </c>
      <c r="C47" t="s">
        <v>43</v>
      </c>
      <c r="D47" t="s">
        <v>193</v>
      </c>
    </row>
    <row r="48" spans="1:4" x14ac:dyDescent="0.25">
      <c r="A48" t="s">
        <v>132</v>
      </c>
      <c r="B48">
        <v>1.2999999999999999E-3</v>
      </c>
      <c r="C48" t="s">
        <v>43</v>
      </c>
      <c r="D48" t="s">
        <v>193</v>
      </c>
    </row>
    <row r="49" spans="1:4" x14ac:dyDescent="0.25">
      <c r="A49" t="s">
        <v>132</v>
      </c>
      <c r="B49">
        <v>1.2999999999999999E-3</v>
      </c>
      <c r="C49" t="s">
        <v>43</v>
      </c>
      <c r="D49" t="s">
        <v>193</v>
      </c>
    </row>
    <row r="50" spans="1:4" x14ac:dyDescent="0.25">
      <c r="A50" t="s">
        <v>132</v>
      </c>
      <c r="B50">
        <v>1.2999999999999999E-3</v>
      </c>
      <c r="C50" t="s">
        <v>43</v>
      </c>
      <c r="D50" t="s">
        <v>193</v>
      </c>
    </row>
    <row r="51" spans="1:4" x14ac:dyDescent="0.25">
      <c r="A51" t="s">
        <v>132</v>
      </c>
      <c r="B51">
        <v>1.2999999999999999E-3</v>
      </c>
      <c r="C51" t="s">
        <v>43</v>
      </c>
      <c r="D51" t="s">
        <v>193</v>
      </c>
    </row>
    <row r="52" spans="1:4" x14ac:dyDescent="0.25">
      <c r="A52" t="s">
        <v>132</v>
      </c>
      <c r="B52">
        <v>1.2999999999999999E-3</v>
      </c>
      <c r="C52" t="s">
        <v>43</v>
      </c>
      <c r="D52" t="s">
        <v>193</v>
      </c>
    </row>
    <row r="53" spans="1:4" x14ac:dyDescent="0.25">
      <c r="A53" t="s">
        <v>132</v>
      </c>
      <c r="B53">
        <v>1.2999999999999999E-3</v>
      </c>
      <c r="C53" t="s">
        <v>43</v>
      </c>
      <c r="D53" t="s">
        <v>193</v>
      </c>
    </row>
    <row r="54" spans="1:4" x14ac:dyDescent="0.25">
      <c r="A54" t="s">
        <v>132</v>
      </c>
      <c r="B54">
        <v>1.2999999999999999E-3</v>
      </c>
      <c r="C54" t="s">
        <v>43</v>
      </c>
      <c r="D54" t="s">
        <v>193</v>
      </c>
    </row>
    <row r="55" spans="1:4" x14ac:dyDescent="0.25">
      <c r="A55" t="s">
        <v>132</v>
      </c>
      <c r="B55">
        <v>1.2999999999999999E-3</v>
      </c>
      <c r="C55" t="s">
        <v>43</v>
      </c>
      <c r="D55" t="s">
        <v>193</v>
      </c>
    </row>
    <row r="56" spans="1:4" x14ac:dyDescent="0.25">
      <c r="A56" t="s">
        <v>132</v>
      </c>
      <c r="B56">
        <v>1.2999999999999999E-3</v>
      </c>
      <c r="C56" t="s">
        <v>43</v>
      </c>
      <c r="D56" t="s">
        <v>193</v>
      </c>
    </row>
    <row r="57" spans="1:4" x14ac:dyDescent="0.25">
      <c r="A57" t="s">
        <v>132</v>
      </c>
      <c r="B57">
        <v>1.2999999999999999E-3</v>
      </c>
      <c r="C57" t="s">
        <v>43</v>
      </c>
      <c r="D57" t="s">
        <v>193</v>
      </c>
    </row>
    <row r="58" spans="1:4" x14ac:dyDescent="0.25">
      <c r="A58" t="s">
        <v>132</v>
      </c>
      <c r="B58">
        <v>1.2999999999999999E-3</v>
      </c>
      <c r="C58" t="s">
        <v>43</v>
      </c>
      <c r="D58" t="s">
        <v>193</v>
      </c>
    </row>
    <row r="59" spans="1:4" x14ac:dyDescent="0.25">
      <c r="A59" t="s">
        <v>132</v>
      </c>
      <c r="B59">
        <v>1.2999999999999999E-3</v>
      </c>
      <c r="C59" t="s">
        <v>43</v>
      </c>
      <c r="D59" t="s">
        <v>193</v>
      </c>
    </row>
    <row r="60" spans="1:4" x14ac:dyDescent="0.25">
      <c r="A60" t="s">
        <v>132</v>
      </c>
      <c r="B60">
        <v>1.2999999999999999E-3</v>
      </c>
      <c r="C60" t="s">
        <v>43</v>
      </c>
      <c r="D60" t="s">
        <v>193</v>
      </c>
    </row>
    <row r="61" spans="1:4" x14ac:dyDescent="0.25">
      <c r="A61" t="s">
        <v>132</v>
      </c>
      <c r="B61">
        <v>1.2999999999999999E-3</v>
      </c>
      <c r="C61" t="s">
        <v>43</v>
      </c>
      <c r="D61" t="s">
        <v>193</v>
      </c>
    </row>
    <row r="62" spans="1:4" x14ac:dyDescent="0.25">
      <c r="A62" t="s">
        <v>132</v>
      </c>
      <c r="B62">
        <v>1.2999999999999999E-3</v>
      </c>
      <c r="C62" t="s">
        <v>43</v>
      </c>
      <c r="D62" t="s">
        <v>193</v>
      </c>
    </row>
    <row r="63" spans="1:4" x14ac:dyDescent="0.25">
      <c r="A63" t="s">
        <v>132</v>
      </c>
      <c r="B63">
        <v>1.2999999999999999E-3</v>
      </c>
      <c r="C63" t="s">
        <v>43</v>
      </c>
      <c r="D63" t="s">
        <v>193</v>
      </c>
    </row>
    <row r="64" spans="1:4" x14ac:dyDescent="0.25">
      <c r="A64" t="s">
        <v>132</v>
      </c>
      <c r="B64">
        <v>1.2999999999999999E-3</v>
      </c>
      <c r="C64" t="s">
        <v>43</v>
      </c>
      <c r="D64" t="s">
        <v>193</v>
      </c>
    </row>
    <row r="65" spans="1:4" x14ac:dyDescent="0.25">
      <c r="A65" t="s">
        <v>132</v>
      </c>
      <c r="B65">
        <v>1.2999999999999999E-3</v>
      </c>
      <c r="C65" t="s">
        <v>43</v>
      </c>
      <c r="D65" t="s">
        <v>193</v>
      </c>
    </row>
    <row r="66" spans="1:4" x14ac:dyDescent="0.25">
      <c r="A66" t="s">
        <v>132</v>
      </c>
      <c r="B66">
        <v>1.2999999999999999E-3</v>
      </c>
      <c r="C66" t="s">
        <v>43</v>
      </c>
      <c r="D66" t="s">
        <v>193</v>
      </c>
    </row>
    <row r="67" spans="1:4" x14ac:dyDescent="0.25">
      <c r="A67" t="s">
        <v>132</v>
      </c>
      <c r="B67">
        <v>1.2999999999999999E-3</v>
      </c>
      <c r="C67" t="s">
        <v>43</v>
      </c>
      <c r="D67" t="s">
        <v>193</v>
      </c>
    </row>
    <row r="68" spans="1:4" x14ac:dyDescent="0.25">
      <c r="A68" t="s">
        <v>132</v>
      </c>
      <c r="B68">
        <v>1.2999999999999999E-3</v>
      </c>
      <c r="C68" t="s">
        <v>43</v>
      </c>
      <c r="D68" t="s">
        <v>193</v>
      </c>
    </row>
    <row r="69" spans="1:4" x14ac:dyDescent="0.25">
      <c r="A69" t="s">
        <v>132</v>
      </c>
      <c r="B69">
        <v>1.2999999999999999E-3</v>
      </c>
      <c r="C69" t="s">
        <v>43</v>
      </c>
      <c r="D69" t="s">
        <v>193</v>
      </c>
    </row>
    <row r="70" spans="1:4" x14ac:dyDescent="0.25">
      <c r="A70" t="s">
        <v>132</v>
      </c>
      <c r="B70">
        <v>1.2999999999999999E-3</v>
      </c>
      <c r="C70" t="s">
        <v>43</v>
      </c>
      <c r="D70" t="s">
        <v>193</v>
      </c>
    </row>
    <row r="71" spans="1:4" x14ac:dyDescent="0.25">
      <c r="A71" t="s">
        <v>132</v>
      </c>
      <c r="B71">
        <v>1.2999999999999999E-3</v>
      </c>
      <c r="C71" t="s">
        <v>43</v>
      </c>
      <c r="D71" t="s">
        <v>193</v>
      </c>
    </row>
    <row r="72" spans="1:4" x14ac:dyDescent="0.25">
      <c r="A72" t="s">
        <v>132</v>
      </c>
      <c r="B72">
        <v>1.2999999999999999E-3</v>
      </c>
      <c r="C72" t="s">
        <v>43</v>
      </c>
      <c r="D72" t="s">
        <v>193</v>
      </c>
    </row>
    <row r="73" spans="1:4" x14ac:dyDescent="0.25">
      <c r="A73" t="s">
        <v>132</v>
      </c>
      <c r="B73">
        <v>1.2999999999999999E-3</v>
      </c>
      <c r="C73" t="s">
        <v>43</v>
      </c>
      <c r="D73" t="s">
        <v>193</v>
      </c>
    </row>
    <row r="74" spans="1:4" x14ac:dyDescent="0.25">
      <c r="A74" t="s">
        <v>132</v>
      </c>
      <c r="B74">
        <v>1.2999999999999999E-3</v>
      </c>
      <c r="C74" t="s">
        <v>43</v>
      </c>
      <c r="D74" t="s">
        <v>193</v>
      </c>
    </row>
    <row r="75" spans="1:4" x14ac:dyDescent="0.25">
      <c r="A75" t="s">
        <v>132</v>
      </c>
      <c r="B75">
        <v>1.2999999999999999E-3</v>
      </c>
      <c r="C75" t="s">
        <v>43</v>
      </c>
      <c r="D75" t="s">
        <v>193</v>
      </c>
    </row>
    <row r="76" spans="1:4" x14ac:dyDescent="0.25">
      <c r="A76" t="s">
        <v>132</v>
      </c>
      <c r="B76">
        <v>1.2999999999999999E-3</v>
      </c>
      <c r="C76" t="s">
        <v>43</v>
      </c>
      <c r="D76" t="s">
        <v>193</v>
      </c>
    </row>
    <row r="77" spans="1:4" x14ac:dyDescent="0.25">
      <c r="A77" t="s">
        <v>132</v>
      </c>
      <c r="B77">
        <v>1.2999999999999999E-3</v>
      </c>
      <c r="C77" t="s">
        <v>43</v>
      </c>
      <c r="D77" t="s">
        <v>193</v>
      </c>
    </row>
    <row r="78" spans="1:4" x14ac:dyDescent="0.25">
      <c r="A78" t="s">
        <v>132</v>
      </c>
      <c r="B78">
        <v>1.2999999999999999E-3</v>
      </c>
      <c r="C78" t="s">
        <v>43</v>
      </c>
      <c r="D78" t="s">
        <v>193</v>
      </c>
    </row>
    <row r="79" spans="1:4" x14ac:dyDescent="0.25">
      <c r="A79" t="s">
        <v>132</v>
      </c>
      <c r="B79">
        <v>1.2999999999999999E-3</v>
      </c>
      <c r="C79" t="s">
        <v>43</v>
      </c>
      <c r="D79" t="s">
        <v>193</v>
      </c>
    </row>
    <row r="80" spans="1:4" x14ac:dyDescent="0.25">
      <c r="A80" t="s">
        <v>132</v>
      </c>
      <c r="B80">
        <v>1.2999999999999999E-3</v>
      </c>
      <c r="C80" t="s">
        <v>43</v>
      </c>
      <c r="D80" t="s">
        <v>193</v>
      </c>
    </row>
    <row r="81" spans="1:4" x14ac:dyDescent="0.25">
      <c r="A81" t="s">
        <v>132</v>
      </c>
      <c r="B81">
        <v>1.2999999999999999E-3</v>
      </c>
      <c r="C81" t="s">
        <v>43</v>
      </c>
      <c r="D81" t="s">
        <v>193</v>
      </c>
    </row>
    <row r="82" spans="1:4" x14ac:dyDescent="0.25">
      <c r="A82" t="s">
        <v>132</v>
      </c>
      <c r="B82">
        <v>1.2999999999999999E-3</v>
      </c>
      <c r="C82" t="s">
        <v>43</v>
      </c>
      <c r="D82" t="s">
        <v>193</v>
      </c>
    </row>
    <row r="83" spans="1:4" x14ac:dyDescent="0.25">
      <c r="A83" t="s">
        <v>132</v>
      </c>
      <c r="B83">
        <v>1.2999999999999999E-3</v>
      </c>
      <c r="C83" t="s">
        <v>43</v>
      </c>
      <c r="D83" t="s">
        <v>193</v>
      </c>
    </row>
    <row r="84" spans="1:4" x14ac:dyDescent="0.25">
      <c r="A84" t="s">
        <v>132</v>
      </c>
      <c r="B84">
        <v>1.2999999999999999E-3</v>
      </c>
      <c r="C84" t="s">
        <v>43</v>
      </c>
      <c r="D84" t="s">
        <v>193</v>
      </c>
    </row>
    <row r="85" spans="1:4" x14ac:dyDescent="0.25">
      <c r="A85" t="s">
        <v>132</v>
      </c>
      <c r="B85">
        <v>1.2999999999999999E-3</v>
      </c>
      <c r="C85" t="s">
        <v>43</v>
      </c>
      <c r="D85" t="s">
        <v>193</v>
      </c>
    </row>
    <row r="86" spans="1:4" x14ac:dyDescent="0.25">
      <c r="A86" t="s">
        <v>132</v>
      </c>
      <c r="B86">
        <v>1.2999999999999999E-3</v>
      </c>
      <c r="C86" t="s">
        <v>43</v>
      </c>
      <c r="D86" t="s">
        <v>193</v>
      </c>
    </row>
    <row r="87" spans="1:4" x14ac:dyDescent="0.25">
      <c r="A87" t="s">
        <v>132</v>
      </c>
      <c r="B87">
        <v>1.2999999999999999E-3</v>
      </c>
      <c r="C87" t="s">
        <v>43</v>
      </c>
      <c r="D87" t="s">
        <v>193</v>
      </c>
    </row>
    <row r="88" spans="1:4" x14ac:dyDescent="0.25">
      <c r="A88" t="s">
        <v>132</v>
      </c>
      <c r="B88">
        <v>1.2999999999999999E-3</v>
      </c>
      <c r="C88" t="s">
        <v>43</v>
      </c>
      <c r="D88" t="s">
        <v>193</v>
      </c>
    </row>
    <row r="89" spans="1:4" x14ac:dyDescent="0.25">
      <c r="A89" t="s">
        <v>132</v>
      </c>
      <c r="B89">
        <v>1.2999999999999999E-3</v>
      </c>
      <c r="C89" t="s">
        <v>43</v>
      </c>
      <c r="D89" t="s">
        <v>193</v>
      </c>
    </row>
    <row r="90" spans="1:4" x14ac:dyDescent="0.25">
      <c r="A90" t="s">
        <v>132</v>
      </c>
      <c r="B90">
        <v>1.2999999999999999E-3</v>
      </c>
      <c r="C90" t="s">
        <v>43</v>
      </c>
      <c r="D90" t="s">
        <v>193</v>
      </c>
    </row>
    <row r="91" spans="1:4" x14ac:dyDescent="0.25">
      <c r="A91" t="s">
        <v>132</v>
      </c>
      <c r="B91">
        <v>1.2999999999999999E-3</v>
      </c>
      <c r="C91" t="s">
        <v>43</v>
      </c>
      <c r="D91" t="s">
        <v>193</v>
      </c>
    </row>
    <row r="92" spans="1:4" x14ac:dyDescent="0.25">
      <c r="A92" t="s">
        <v>132</v>
      </c>
      <c r="B92">
        <v>1.2999999999999999E-3</v>
      </c>
      <c r="C92" t="s">
        <v>43</v>
      </c>
      <c r="D92" t="s">
        <v>193</v>
      </c>
    </row>
    <row r="93" spans="1:4" x14ac:dyDescent="0.25">
      <c r="A93" t="s">
        <v>132</v>
      </c>
      <c r="B93">
        <v>1.2999999999999999E-3</v>
      </c>
      <c r="C93" t="s">
        <v>43</v>
      </c>
      <c r="D93" t="s">
        <v>193</v>
      </c>
    </row>
    <row r="94" spans="1:4" x14ac:dyDescent="0.25">
      <c r="A94" t="s">
        <v>132</v>
      </c>
      <c r="B94">
        <v>1.2999999999999999E-3</v>
      </c>
      <c r="C94" t="s">
        <v>43</v>
      </c>
      <c r="D94" t="s">
        <v>193</v>
      </c>
    </row>
    <row r="95" spans="1:4" x14ac:dyDescent="0.25">
      <c r="A95" t="s">
        <v>132</v>
      </c>
      <c r="B95">
        <v>1.2999999999999999E-3</v>
      </c>
      <c r="C95" t="s">
        <v>43</v>
      </c>
      <c r="D95" t="s">
        <v>193</v>
      </c>
    </row>
    <row r="96" spans="1:4" x14ac:dyDescent="0.25">
      <c r="A96" t="s">
        <v>132</v>
      </c>
      <c r="B96">
        <v>1.2999999999999999E-3</v>
      </c>
      <c r="C96" t="s">
        <v>43</v>
      </c>
      <c r="D96" t="s">
        <v>193</v>
      </c>
    </row>
    <row r="97" spans="1:4" x14ac:dyDescent="0.25">
      <c r="A97" t="s">
        <v>132</v>
      </c>
      <c r="B97">
        <v>1.2999999999999999E-3</v>
      </c>
      <c r="C97" t="s">
        <v>43</v>
      </c>
      <c r="D97" t="s">
        <v>193</v>
      </c>
    </row>
    <row r="98" spans="1:4" x14ac:dyDescent="0.25">
      <c r="A98" t="s">
        <v>132</v>
      </c>
      <c r="B98">
        <v>1.2999999999999999E-3</v>
      </c>
      <c r="C98" t="s">
        <v>43</v>
      </c>
      <c r="D98" t="s">
        <v>193</v>
      </c>
    </row>
    <row r="99" spans="1:4" x14ac:dyDescent="0.25">
      <c r="A99" t="s">
        <v>132</v>
      </c>
      <c r="B99">
        <v>1.2999999999999999E-3</v>
      </c>
      <c r="C99" t="s">
        <v>43</v>
      </c>
      <c r="D99" t="s">
        <v>193</v>
      </c>
    </row>
    <row r="100" spans="1:4" x14ac:dyDescent="0.25">
      <c r="A100" t="s">
        <v>132</v>
      </c>
      <c r="B100">
        <v>1.2999999999999999E-3</v>
      </c>
      <c r="C100" t="s">
        <v>43</v>
      </c>
      <c r="D100" t="s">
        <v>193</v>
      </c>
    </row>
    <row r="101" spans="1:4" x14ac:dyDescent="0.25">
      <c r="A101" t="s">
        <v>132</v>
      </c>
      <c r="B101">
        <v>1.2999999999999999E-3</v>
      </c>
      <c r="C101" t="s">
        <v>43</v>
      </c>
      <c r="D101" t="s">
        <v>193</v>
      </c>
    </row>
    <row r="102" spans="1:4" x14ac:dyDescent="0.25">
      <c r="A102" t="s">
        <v>132</v>
      </c>
      <c r="B102">
        <v>1.2999999999999999E-3</v>
      </c>
      <c r="C102" t="s">
        <v>43</v>
      </c>
      <c r="D102" t="s">
        <v>193</v>
      </c>
    </row>
    <row r="103" spans="1:4" x14ac:dyDescent="0.25">
      <c r="A103" t="s">
        <v>132</v>
      </c>
      <c r="B103">
        <v>1.2999999999999999E-3</v>
      </c>
      <c r="C103" t="s">
        <v>43</v>
      </c>
      <c r="D103" t="s">
        <v>193</v>
      </c>
    </row>
    <row r="104" spans="1:4" x14ac:dyDescent="0.25">
      <c r="A104" t="s">
        <v>132</v>
      </c>
      <c r="B104">
        <v>1.2999999999999999E-3</v>
      </c>
      <c r="C104" t="s">
        <v>43</v>
      </c>
      <c r="D104" t="s">
        <v>193</v>
      </c>
    </row>
    <row r="105" spans="1:4" x14ac:dyDescent="0.25">
      <c r="A105" t="s">
        <v>132</v>
      </c>
      <c r="B105">
        <v>1.2999999999999999E-3</v>
      </c>
      <c r="C105" t="s">
        <v>43</v>
      </c>
      <c r="D105" t="s">
        <v>193</v>
      </c>
    </row>
    <row r="106" spans="1:4" x14ac:dyDescent="0.25">
      <c r="A106" t="s">
        <v>132</v>
      </c>
      <c r="B106">
        <v>1.2999999999999999E-3</v>
      </c>
      <c r="C106" t="s">
        <v>43</v>
      </c>
      <c r="D106" t="s">
        <v>193</v>
      </c>
    </row>
    <row r="107" spans="1:4" x14ac:dyDescent="0.25">
      <c r="A107" t="s">
        <v>132</v>
      </c>
      <c r="B107">
        <v>1.2999999999999999E-3</v>
      </c>
      <c r="C107" t="s">
        <v>43</v>
      </c>
      <c r="D107" t="s">
        <v>193</v>
      </c>
    </row>
    <row r="108" spans="1:4" x14ac:dyDescent="0.25">
      <c r="A108" t="s">
        <v>132</v>
      </c>
      <c r="B108">
        <v>1.2999999999999999E-3</v>
      </c>
      <c r="C108" t="s">
        <v>43</v>
      </c>
      <c r="D108" t="s">
        <v>193</v>
      </c>
    </row>
    <row r="109" spans="1:4" x14ac:dyDescent="0.25">
      <c r="A109" t="s">
        <v>132</v>
      </c>
      <c r="B109">
        <v>1.2999999999999999E-3</v>
      </c>
      <c r="C109" t="s">
        <v>43</v>
      </c>
      <c r="D109" t="s">
        <v>193</v>
      </c>
    </row>
    <row r="110" spans="1:4" x14ac:dyDescent="0.25">
      <c r="A110" t="s">
        <v>132</v>
      </c>
      <c r="B110">
        <v>1.2999999999999999E-3</v>
      </c>
      <c r="C110" t="s">
        <v>43</v>
      </c>
      <c r="D110" t="s">
        <v>193</v>
      </c>
    </row>
    <row r="111" spans="1:4" x14ac:dyDescent="0.25">
      <c r="A111" t="s">
        <v>132</v>
      </c>
      <c r="B111">
        <v>1.2999999999999999E-3</v>
      </c>
      <c r="C111" t="s">
        <v>43</v>
      </c>
      <c r="D111" t="s">
        <v>193</v>
      </c>
    </row>
    <row r="112" spans="1:4" x14ac:dyDescent="0.25">
      <c r="A112" t="s">
        <v>132</v>
      </c>
      <c r="B112">
        <v>1.2999999999999999E-3</v>
      </c>
      <c r="C112" t="s">
        <v>43</v>
      </c>
      <c r="D112" t="s">
        <v>193</v>
      </c>
    </row>
    <row r="113" spans="1:4" x14ac:dyDescent="0.25">
      <c r="A113" t="s">
        <v>132</v>
      </c>
      <c r="B113">
        <v>1.2999999999999999E-3</v>
      </c>
      <c r="C113" t="s">
        <v>43</v>
      </c>
      <c r="D113" t="s">
        <v>193</v>
      </c>
    </row>
    <row r="114" spans="1:4" x14ac:dyDescent="0.25">
      <c r="A114" t="s">
        <v>132</v>
      </c>
      <c r="B114">
        <v>1.2999999999999999E-3</v>
      </c>
      <c r="C114" t="s">
        <v>43</v>
      </c>
      <c r="D114" t="s">
        <v>193</v>
      </c>
    </row>
    <row r="115" spans="1:4" x14ac:dyDescent="0.25">
      <c r="A115" t="s">
        <v>132</v>
      </c>
      <c r="B115">
        <v>1.2999999999999999E-3</v>
      </c>
      <c r="C115" t="s">
        <v>43</v>
      </c>
      <c r="D115" t="s">
        <v>193</v>
      </c>
    </row>
    <row r="116" spans="1:4" x14ac:dyDescent="0.25">
      <c r="A116" t="s">
        <v>132</v>
      </c>
      <c r="B116">
        <v>1.2999999999999999E-3</v>
      </c>
      <c r="C116" t="s">
        <v>43</v>
      </c>
      <c r="D116" t="s">
        <v>193</v>
      </c>
    </row>
    <row r="117" spans="1:4" x14ac:dyDescent="0.25">
      <c r="A117" t="s">
        <v>132</v>
      </c>
      <c r="B117">
        <v>1.2999999999999999E-3</v>
      </c>
      <c r="C117" t="s">
        <v>43</v>
      </c>
      <c r="D117" t="s">
        <v>193</v>
      </c>
    </row>
    <row r="118" spans="1:4" x14ac:dyDescent="0.25">
      <c r="A118" t="s">
        <v>132</v>
      </c>
      <c r="B118">
        <v>1.2999999999999999E-3</v>
      </c>
      <c r="C118" t="s">
        <v>43</v>
      </c>
      <c r="D118" t="s">
        <v>193</v>
      </c>
    </row>
    <row r="119" spans="1:4" x14ac:dyDescent="0.25">
      <c r="A119" t="s">
        <v>132</v>
      </c>
      <c r="B119">
        <v>1.2999999999999999E-3</v>
      </c>
      <c r="C119" t="s">
        <v>43</v>
      </c>
      <c r="D119" t="s">
        <v>193</v>
      </c>
    </row>
    <row r="120" spans="1:4" x14ac:dyDescent="0.25">
      <c r="A120" t="s">
        <v>132</v>
      </c>
      <c r="B120">
        <v>1.2999999999999999E-3</v>
      </c>
      <c r="C120" t="s">
        <v>43</v>
      </c>
      <c r="D120" t="s">
        <v>193</v>
      </c>
    </row>
    <row r="121" spans="1:4" x14ac:dyDescent="0.25">
      <c r="A121" t="s">
        <v>132</v>
      </c>
      <c r="B121">
        <v>1.2999999999999999E-3</v>
      </c>
      <c r="C121" t="s">
        <v>43</v>
      </c>
      <c r="D121" t="s">
        <v>193</v>
      </c>
    </row>
    <row r="122" spans="1:4" x14ac:dyDescent="0.25">
      <c r="A122" t="s">
        <v>132</v>
      </c>
      <c r="B122">
        <v>1.2999999999999999E-3</v>
      </c>
      <c r="C122" t="s">
        <v>43</v>
      </c>
      <c r="D122" t="s">
        <v>193</v>
      </c>
    </row>
    <row r="123" spans="1:4" x14ac:dyDescent="0.25">
      <c r="A123" t="s">
        <v>132</v>
      </c>
      <c r="B123">
        <v>1.2999999999999999E-3</v>
      </c>
      <c r="C123" t="s">
        <v>43</v>
      </c>
      <c r="D123" t="s">
        <v>193</v>
      </c>
    </row>
    <row r="124" spans="1:4" x14ac:dyDescent="0.25">
      <c r="A124" t="s">
        <v>132</v>
      </c>
      <c r="B124">
        <v>1.2999999999999999E-3</v>
      </c>
      <c r="C124" t="s">
        <v>43</v>
      </c>
      <c r="D124" t="s">
        <v>193</v>
      </c>
    </row>
    <row r="125" spans="1:4" x14ac:dyDescent="0.25">
      <c r="A125" t="s">
        <v>132</v>
      </c>
      <c r="B125">
        <v>1.2999999999999999E-3</v>
      </c>
      <c r="C125" t="s">
        <v>43</v>
      </c>
      <c r="D125" t="s">
        <v>193</v>
      </c>
    </row>
    <row r="126" spans="1:4" x14ac:dyDescent="0.25">
      <c r="A126" t="s">
        <v>132</v>
      </c>
      <c r="B126">
        <v>1.2999999999999999E-3</v>
      </c>
      <c r="C126" t="s">
        <v>43</v>
      </c>
      <c r="D126" t="s">
        <v>193</v>
      </c>
    </row>
    <row r="127" spans="1:4" x14ac:dyDescent="0.25">
      <c r="A127" t="s">
        <v>132</v>
      </c>
      <c r="B127">
        <v>1.2999999999999999E-3</v>
      </c>
      <c r="C127" t="s">
        <v>43</v>
      </c>
      <c r="D127" t="s">
        <v>193</v>
      </c>
    </row>
    <row r="128" spans="1:4" x14ac:dyDescent="0.25">
      <c r="A128" t="s">
        <v>132</v>
      </c>
      <c r="B128">
        <v>1.2999999999999999E-3</v>
      </c>
      <c r="C128" t="s">
        <v>43</v>
      </c>
      <c r="D128" t="s">
        <v>193</v>
      </c>
    </row>
    <row r="129" spans="1:4" x14ac:dyDescent="0.25">
      <c r="A129" t="s">
        <v>132</v>
      </c>
      <c r="B129">
        <v>1.2999999999999999E-3</v>
      </c>
      <c r="C129" t="s">
        <v>43</v>
      </c>
      <c r="D129" t="s">
        <v>193</v>
      </c>
    </row>
    <row r="130" spans="1:4" x14ac:dyDescent="0.25">
      <c r="A130" t="s">
        <v>132</v>
      </c>
      <c r="B130">
        <v>1.2999999999999999E-3</v>
      </c>
      <c r="C130" t="s">
        <v>43</v>
      </c>
      <c r="D130" t="s">
        <v>193</v>
      </c>
    </row>
    <row r="131" spans="1:4" x14ac:dyDescent="0.25">
      <c r="A131" t="s">
        <v>132</v>
      </c>
      <c r="B131">
        <v>1.2999999999999999E-3</v>
      </c>
      <c r="C131" t="s">
        <v>43</v>
      </c>
      <c r="D131" t="s">
        <v>193</v>
      </c>
    </row>
    <row r="132" spans="1:4" x14ac:dyDescent="0.25">
      <c r="A132" t="s">
        <v>132</v>
      </c>
      <c r="B132">
        <v>1.2999999999999999E-3</v>
      </c>
      <c r="C132" t="s">
        <v>43</v>
      </c>
      <c r="D132" t="s">
        <v>193</v>
      </c>
    </row>
    <row r="133" spans="1:4" x14ac:dyDescent="0.25">
      <c r="A133" t="s">
        <v>132</v>
      </c>
      <c r="B133">
        <v>1.2999999999999999E-3</v>
      </c>
      <c r="C133" t="s">
        <v>43</v>
      </c>
      <c r="D133" t="s">
        <v>193</v>
      </c>
    </row>
    <row r="134" spans="1:4" x14ac:dyDescent="0.25">
      <c r="A134" t="s">
        <v>132</v>
      </c>
      <c r="B134">
        <v>1.2999999999999999E-3</v>
      </c>
      <c r="C134" t="s">
        <v>43</v>
      </c>
      <c r="D134" t="s">
        <v>193</v>
      </c>
    </row>
    <row r="135" spans="1:4" x14ac:dyDescent="0.25">
      <c r="A135" t="s">
        <v>132</v>
      </c>
      <c r="B135">
        <v>1.2999999999999999E-3</v>
      </c>
      <c r="C135" t="s">
        <v>43</v>
      </c>
      <c r="D135" t="s">
        <v>193</v>
      </c>
    </row>
    <row r="136" spans="1:4" x14ac:dyDescent="0.25">
      <c r="A136" t="s">
        <v>132</v>
      </c>
      <c r="B136">
        <v>1.2999999999999999E-3</v>
      </c>
      <c r="C136" t="s">
        <v>43</v>
      </c>
      <c r="D136" t="s">
        <v>193</v>
      </c>
    </row>
    <row r="137" spans="1:4" x14ac:dyDescent="0.25">
      <c r="A137" t="s">
        <v>132</v>
      </c>
      <c r="B137">
        <v>1.2999999999999999E-3</v>
      </c>
      <c r="C137" t="s">
        <v>43</v>
      </c>
      <c r="D137" t="s">
        <v>193</v>
      </c>
    </row>
    <row r="138" spans="1:4" x14ac:dyDescent="0.25">
      <c r="A138" t="s">
        <v>132</v>
      </c>
      <c r="B138">
        <v>1.2999999999999999E-3</v>
      </c>
      <c r="C138" t="s">
        <v>43</v>
      </c>
      <c r="D138" t="s">
        <v>193</v>
      </c>
    </row>
    <row r="139" spans="1:4" x14ac:dyDescent="0.25">
      <c r="A139" t="s">
        <v>132</v>
      </c>
      <c r="B139">
        <v>1.2999999999999999E-3</v>
      </c>
      <c r="C139" t="s">
        <v>43</v>
      </c>
      <c r="D139" t="s">
        <v>193</v>
      </c>
    </row>
    <row r="140" spans="1:4" x14ac:dyDescent="0.25">
      <c r="A140" t="s">
        <v>132</v>
      </c>
      <c r="B140">
        <v>1.2999999999999999E-3</v>
      </c>
      <c r="C140" t="s">
        <v>43</v>
      </c>
      <c r="D140" t="s">
        <v>193</v>
      </c>
    </row>
    <row r="141" spans="1:4" x14ac:dyDescent="0.25">
      <c r="A141" t="s">
        <v>132</v>
      </c>
      <c r="B141">
        <v>1.2999999999999999E-3</v>
      </c>
      <c r="C141" t="s">
        <v>43</v>
      </c>
      <c r="D141" t="s">
        <v>193</v>
      </c>
    </row>
    <row r="142" spans="1:4" x14ac:dyDescent="0.25">
      <c r="A142" t="s">
        <v>132</v>
      </c>
      <c r="B142">
        <v>1.2999999999999999E-3</v>
      </c>
      <c r="C142" t="s">
        <v>43</v>
      </c>
      <c r="D142" t="s">
        <v>193</v>
      </c>
    </row>
    <row r="143" spans="1:4" x14ac:dyDescent="0.25">
      <c r="A143" t="s">
        <v>132</v>
      </c>
      <c r="B143">
        <v>1.2999999999999999E-3</v>
      </c>
      <c r="C143" t="s">
        <v>43</v>
      </c>
      <c r="D143" t="s">
        <v>193</v>
      </c>
    </row>
    <row r="144" spans="1:4" x14ac:dyDescent="0.25">
      <c r="A144" t="s">
        <v>132</v>
      </c>
      <c r="B144">
        <v>1.2999999999999999E-3</v>
      </c>
      <c r="C144" t="s">
        <v>43</v>
      </c>
      <c r="D144" t="s">
        <v>193</v>
      </c>
    </row>
    <row r="145" spans="1:4" x14ac:dyDescent="0.25">
      <c r="A145" t="s">
        <v>132</v>
      </c>
      <c r="B145">
        <v>1.2999999999999999E-3</v>
      </c>
      <c r="C145" t="s">
        <v>43</v>
      </c>
      <c r="D145" t="s">
        <v>193</v>
      </c>
    </row>
    <row r="146" spans="1:4" x14ac:dyDescent="0.25">
      <c r="A146" t="s">
        <v>132</v>
      </c>
      <c r="B146">
        <v>1.2999999999999999E-3</v>
      </c>
      <c r="C146" t="s">
        <v>43</v>
      </c>
      <c r="D146" t="s">
        <v>193</v>
      </c>
    </row>
    <row r="147" spans="1:4" x14ac:dyDescent="0.25">
      <c r="A147" t="s">
        <v>132</v>
      </c>
      <c r="B147">
        <v>1.2999999999999999E-3</v>
      </c>
      <c r="C147" t="s">
        <v>43</v>
      </c>
      <c r="D147" t="s">
        <v>193</v>
      </c>
    </row>
    <row r="148" spans="1:4" x14ac:dyDescent="0.25">
      <c r="A148" t="s">
        <v>132</v>
      </c>
      <c r="B148">
        <v>1.2999999999999999E-3</v>
      </c>
      <c r="C148" t="s">
        <v>43</v>
      </c>
      <c r="D148" t="s">
        <v>193</v>
      </c>
    </row>
    <row r="149" spans="1:4" x14ac:dyDescent="0.25">
      <c r="A149" t="s">
        <v>132</v>
      </c>
      <c r="B149">
        <v>1.2999999999999999E-3</v>
      </c>
      <c r="C149" t="s">
        <v>43</v>
      </c>
      <c r="D149" t="s">
        <v>193</v>
      </c>
    </row>
    <row r="150" spans="1:4" x14ac:dyDescent="0.25">
      <c r="A150" t="s">
        <v>132</v>
      </c>
      <c r="B150">
        <v>1.2999999999999999E-3</v>
      </c>
      <c r="C150" t="s">
        <v>43</v>
      </c>
      <c r="D150" t="s">
        <v>193</v>
      </c>
    </row>
    <row r="151" spans="1:4" x14ac:dyDescent="0.25">
      <c r="A151" t="s">
        <v>132</v>
      </c>
      <c r="B151">
        <v>1.2999999999999999E-3</v>
      </c>
      <c r="C151" t="s">
        <v>43</v>
      </c>
      <c r="D151" t="s">
        <v>193</v>
      </c>
    </row>
    <row r="152" spans="1:4" x14ac:dyDescent="0.25">
      <c r="A152" t="s">
        <v>132</v>
      </c>
      <c r="B152">
        <v>1.2999999999999999E-3</v>
      </c>
      <c r="C152" t="s">
        <v>43</v>
      </c>
      <c r="D152" t="s">
        <v>193</v>
      </c>
    </row>
    <row r="153" spans="1:4" x14ac:dyDescent="0.25">
      <c r="A153" t="s">
        <v>132</v>
      </c>
      <c r="B153">
        <v>1.2999999999999999E-3</v>
      </c>
      <c r="C153" t="s">
        <v>43</v>
      </c>
      <c r="D153" t="s">
        <v>193</v>
      </c>
    </row>
    <row r="154" spans="1:4" x14ac:dyDescent="0.25">
      <c r="A154" t="s">
        <v>132</v>
      </c>
      <c r="B154">
        <v>1.2999999999999999E-3</v>
      </c>
      <c r="C154" t="s">
        <v>43</v>
      </c>
      <c r="D154" t="s">
        <v>193</v>
      </c>
    </row>
    <row r="155" spans="1:4" x14ac:dyDescent="0.25">
      <c r="A155" t="s">
        <v>132</v>
      </c>
      <c r="B155">
        <v>1.2999999999999999E-3</v>
      </c>
      <c r="C155" t="s">
        <v>43</v>
      </c>
      <c r="D155" t="s">
        <v>193</v>
      </c>
    </row>
    <row r="156" spans="1:4" x14ac:dyDescent="0.25">
      <c r="A156" t="s">
        <v>132</v>
      </c>
      <c r="B156">
        <v>1.2999999999999999E-3</v>
      </c>
      <c r="C156" t="s">
        <v>43</v>
      </c>
      <c r="D156" t="s">
        <v>193</v>
      </c>
    </row>
    <row r="157" spans="1:4" x14ac:dyDescent="0.25">
      <c r="A157" t="s">
        <v>132</v>
      </c>
      <c r="B157">
        <v>1.2999999999999999E-3</v>
      </c>
      <c r="C157" t="s">
        <v>43</v>
      </c>
      <c r="D157" t="s">
        <v>193</v>
      </c>
    </row>
    <row r="158" spans="1:4" x14ac:dyDescent="0.25">
      <c r="A158" t="s">
        <v>132</v>
      </c>
      <c r="B158">
        <v>1.2999999999999999E-3</v>
      </c>
      <c r="C158" t="s">
        <v>43</v>
      </c>
      <c r="D158" t="s">
        <v>193</v>
      </c>
    </row>
    <row r="159" spans="1:4" x14ac:dyDescent="0.25">
      <c r="A159" t="s">
        <v>132</v>
      </c>
      <c r="B159">
        <v>1.2999999999999999E-3</v>
      </c>
      <c r="C159" t="s">
        <v>43</v>
      </c>
      <c r="D159" t="s">
        <v>193</v>
      </c>
    </row>
    <row r="160" spans="1:4" x14ac:dyDescent="0.25">
      <c r="A160" t="s">
        <v>132</v>
      </c>
      <c r="B160">
        <v>1.2999999999999999E-3</v>
      </c>
      <c r="C160" t="s">
        <v>43</v>
      </c>
      <c r="D160" t="s">
        <v>193</v>
      </c>
    </row>
    <row r="161" spans="1:4" x14ac:dyDescent="0.25">
      <c r="A161" t="s">
        <v>132</v>
      </c>
      <c r="B161">
        <v>1.2999999999999999E-3</v>
      </c>
      <c r="C161" t="s">
        <v>43</v>
      </c>
      <c r="D161" t="s">
        <v>193</v>
      </c>
    </row>
    <row r="162" spans="1:4" x14ac:dyDescent="0.25">
      <c r="A162" t="s">
        <v>132</v>
      </c>
      <c r="B162">
        <v>1.2999999999999999E-3</v>
      </c>
      <c r="C162" t="s">
        <v>43</v>
      </c>
      <c r="D162" t="s">
        <v>193</v>
      </c>
    </row>
    <row r="163" spans="1:4" x14ac:dyDescent="0.25">
      <c r="A163" t="s">
        <v>132</v>
      </c>
      <c r="B163">
        <v>1.2999999999999999E-3</v>
      </c>
      <c r="C163" t="s">
        <v>43</v>
      </c>
      <c r="D163" t="s">
        <v>193</v>
      </c>
    </row>
    <row r="164" spans="1:4" x14ac:dyDescent="0.25">
      <c r="A164" t="s">
        <v>132</v>
      </c>
      <c r="B164">
        <v>1.2999999999999999E-3</v>
      </c>
      <c r="C164" t="s">
        <v>43</v>
      </c>
      <c r="D164" t="s">
        <v>193</v>
      </c>
    </row>
    <row r="165" spans="1:4" x14ac:dyDescent="0.25">
      <c r="A165" t="s">
        <v>132</v>
      </c>
      <c r="B165">
        <v>1.2999999999999999E-3</v>
      </c>
      <c r="C165" t="s">
        <v>43</v>
      </c>
      <c r="D165" t="s">
        <v>193</v>
      </c>
    </row>
    <row r="166" spans="1:4" x14ac:dyDescent="0.25">
      <c r="A166" t="s">
        <v>132</v>
      </c>
      <c r="B166">
        <v>1.2999999999999999E-3</v>
      </c>
      <c r="C166" t="s">
        <v>43</v>
      </c>
      <c r="D166" t="s">
        <v>193</v>
      </c>
    </row>
    <row r="167" spans="1:4" x14ac:dyDescent="0.25">
      <c r="A167" t="s">
        <v>132</v>
      </c>
      <c r="B167">
        <v>1.2999999999999999E-3</v>
      </c>
      <c r="C167" t="s">
        <v>43</v>
      </c>
      <c r="D167" t="s">
        <v>193</v>
      </c>
    </row>
    <row r="168" spans="1:4" x14ac:dyDescent="0.25">
      <c r="A168" t="s">
        <v>132</v>
      </c>
      <c r="B168">
        <v>1.2999999999999999E-3</v>
      </c>
      <c r="C168" t="s">
        <v>43</v>
      </c>
      <c r="D168" t="s">
        <v>193</v>
      </c>
    </row>
    <row r="169" spans="1:4" x14ac:dyDescent="0.25">
      <c r="A169" t="s">
        <v>132</v>
      </c>
      <c r="B169">
        <v>1.2999999999999999E-3</v>
      </c>
      <c r="C169" t="s">
        <v>43</v>
      </c>
      <c r="D169" t="s">
        <v>193</v>
      </c>
    </row>
    <row r="170" spans="1:4" x14ac:dyDescent="0.25">
      <c r="A170" t="s">
        <v>132</v>
      </c>
      <c r="B170">
        <v>1.2999999999999999E-3</v>
      </c>
      <c r="C170" t="s">
        <v>43</v>
      </c>
      <c r="D170" t="s">
        <v>193</v>
      </c>
    </row>
    <row r="171" spans="1:4" x14ac:dyDescent="0.25">
      <c r="A171" t="s">
        <v>132</v>
      </c>
      <c r="B171">
        <v>1.2999999999999999E-3</v>
      </c>
      <c r="C171" t="s">
        <v>43</v>
      </c>
      <c r="D171" t="s">
        <v>193</v>
      </c>
    </row>
    <row r="172" spans="1:4" x14ac:dyDescent="0.25">
      <c r="A172" t="s">
        <v>132</v>
      </c>
      <c r="B172">
        <v>1.2999999999999999E-3</v>
      </c>
      <c r="C172" t="s">
        <v>43</v>
      </c>
      <c r="D172" t="s">
        <v>193</v>
      </c>
    </row>
    <row r="173" spans="1:4" x14ac:dyDescent="0.25">
      <c r="A173" t="s">
        <v>132</v>
      </c>
      <c r="B173">
        <v>1.2999999999999999E-3</v>
      </c>
      <c r="C173" t="s">
        <v>43</v>
      </c>
      <c r="D173" t="s">
        <v>193</v>
      </c>
    </row>
    <row r="174" spans="1:4" x14ac:dyDescent="0.25">
      <c r="A174" t="s">
        <v>132</v>
      </c>
      <c r="B174">
        <v>1.2999999999999999E-3</v>
      </c>
      <c r="C174" t="s">
        <v>43</v>
      </c>
      <c r="D174" t="s">
        <v>193</v>
      </c>
    </row>
    <row r="175" spans="1:4" x14ac:dyDescent="0.25">
      <c r="A175" t="s">
        <v>132</v>
      </c>
      <c r="B175">
        <v>1.2999999999999999E-3</v>
      </c>
      <c r="C175" t="s">
        <v>43</v>
      </c>
      <c r="D175" t="s">
        <v>193</v>
      </c>
    </row>
    <row r="176" spans="1:4" x14ac:dyDescent="0.25">
      <c r="A176" t="s">
        <v>132</v>
      </c>
      <c r="B176">
        <v>1.2999999999999999E-3</v>
      </c>
      <c r="C176" t="s">
        <v>43</v>
      </c>
      <c r="D176" t="s">
        <v>193</v>
      </c>
    </row>
    <row r="177" spans="1:4" x14ac:dyDescent="0.25">
      <c r="A177" t="s">
        <v>132</v>
      </c>
      <c r="B177">
        <v>1.2999999999999999E-3</v>
      </c>
      <c r="C177" t="s">
        <v>43</v>
      </c>
      <c r="D177" t="s">
        <v>193</v>
      </c>
    </row>
    <row r="178" spans="1:4" x14ac:dyDescent="0.25">
      <c r="A178" t="s">
        <v>132</v>
      </c>
      <c r="B178">
        <v>1.2999999999999999E-3</v>
      </c>
      <c r="C178" t="s">
        <v>43</v>
      </c>
      <c r="D178" t="s">
        <v>193</v>
      </c>
    </row>
    <row r="179" spans="1:4" x14ac:dyDescent="0.25">
      <c r="A179" t="s">
        <v>132</v>
      </c>
      <c r="B179">
        <v>1.2999999999999999E-3</v>
      </c>
      <c r="C179" t="s">
        <v>43</v>
      </c>
      <c r="D179" t="s">
        <v>193</v>
      </c>
    </row>
    <row r="180" spans="1:4" x14ac:dyDescent="0.25">
      <c r="A180" t="s">
        <v>132</v>
      </c>
      <c r="B180">
        <v>1.2999999999999999E-3</v>
      </c>
      <c r="C180" t="s">
        <v>43</v>
      </c>
      <c r="D180" t="s">
        <v>193</v>
      </c>
    </row>
    <row r="181" spans="1:4" x14ac:dyDescent="0.25">
      <c r="A181" t="s">
        <v>132</v>
      </c>
      <c r="B181">
        <v>1.2999999999999999E-3</v>
      </c>
      <c r="C181" t="s">
        <v>43</v>
      </c>
      <c r="D181" t="s">
        <v>193</v>
      </c>
    </row>
    <row r="182" spans="1:4" x14ac:dyDescent="0.25">
      <c r="A182" t="s">
        <v>194</v>
      </c>
      <c r="B182">
        <v>0.2424</v>
      </c>
      <c r="C182" t="s">
        <v>195</v>
      </c>
      <c r="D182" t="s">
        <v>39</v>
      </c>
    </row>
    <row r="183" spans="1:4" x14ac:dyDescent="0.25">
      <c r="A183" t="s">
        <v>132</v>
      </c>
      <c r="B183">
        <v>1.6999999999999999E-3</v>
      </c>
      <c r="C183" t="s">
        <v>43</v>
      </c>
      <c r="D183" t="s">
        <v>68</v>
      </c>
    </row>
    <row r="184" spans="1:4" x14ac:dyDescent="0.25">
      <c r="A184" t="s">
        <v>132</v>
      </c>
      <c r="B184">
        <v>1.6999999999999999E-3</v>
      </c>
      <c r="C184" t="s">
        <v>43</v>
      </c>
      <c r="D184" t="s">
        <v>68</v>
      </c>
    </row>
    <row r="185" spans="1:4" x14ac:dyDescent="0.25">
      <c r="A185" t="s">
        <v>132</v>
      </c>
      <c r="B185">
        <v>1.6999999999999999E-3</v>
      </c>
      <c r="C185" t="s">
        <v>43</v>
      </c>
      <c r="D185" t="s">
        <v>68</v>
      </c>
    </row>
    <row r="186" spans="1:4" x14ac:dyDescent="0.25">
      <c r="A186" t="s">
        <v>132</v>
      </c>
      <c r="B186">
        <v>1.6999999999999999E-3</v>
      </c>
      <c r="C186" t="s">
        <v>43</v>
      </c>
      <c r="D186" t="s">
        <v>68</v>
      </c>
    </row>
    <row r="187" spans="1:4" x14ac:dyDescent="0.25">
      <c r="A187" t="s">
        <v>132</v>
      </c>
      <c r="B187">
        <v>1.6999999999999999E-3</v>
      </c>
      <c r="C187" t="s">
        <v>43</v>
      </c>
      <c r="D187" t="s">
        <v>68</v>
      </c>
    </row>
    <row r="188" spans="1:4" x14ac:dyDescent="0.25">
      <c r="A188" t="s">
        <v>132</v>
      </c>
      <c r="B188">
        <v>1.6999999999999999E-3</v>
      </c>
      <c r="C188" t="s">
        <v>43</v>
      </c>
      <c r="D188" t="s">
        <v>68</v>
      </c>
    </row>
    <row r="189" spans="1:4" x14ac:dyDescent="0.25">
      <c r="A189" t="s">
        <v>132</v>
      </c>
      <c r="B189">
        <v>1.6999999999999999E-3</v>
      </c>
      <c r="C189" t="s">
        <v>43</v>
      </c>
      <c r="D189" t="s">
        <v>68</v>
      </c>
    </row>
    <row r="190" spans="1:4" x14ac:dyDescent="0.25">
      <c r="A190" t="s">
        <v>132</v>
      </c>
      <c r="B190">
        <v>1.6999999999999999E-3</v>
      </c>
      <c r="C190" t="s">
        <v>43</v>
      </c>
      <c r="D190" t="s">
        <v>68</v>
      </c>
    </row>
    <row r="191" spans="1:4" x14ac:dyDescent="0.25">
      <c r="A191" t="s">
        <v>132</v>
      </c>
      <c r="B191">
        <v>1.6999999999999999E-3</v>
      </c>
      <c r="C191" t="s">
        <v>43</v>
      </c>
      <c r="D191" t="s">
        <v>68</v>
      </c>
    </row>
    <row r="192" spans="1:4" x14ac:dyDescent="0.25">
      <c r="A192" t="s">
        <v>132</v>
      </c>
      <c r="B192">
        <v>1.6999999999999999E-3</v>
      </c>
      <c r="C192" t="s">
        <v>43</v>
      </c>
      <c r="D192" t="s">
        <v>68</v>
      </c>
    </row>
    <row r="193" spans="1:4" x14ac:dyDescent="0.25">
      <c r="A193" t="s">
        <v>132</v>
      </c>
      <c r="B193">
        <v>1.6999999999999999E-3</v>
      </c>
      <c r="C193" t="s">
        <v>43</v>
      </c>
      <c r="D193" t="s">
        <v>68</v>
      </c>
    </row>
    <row r="194" spans="1:4" x14ac:dyDescent="0.25">
      <c r="A194" t="s">
        <v>132</v>
      </c>
      <c r="B194">
        <v>1.6999999999999999E-3</v>
      </c>
      <c r="C194" t="s">
        <v>43</v>
      </c>
      <c r="D194" t="s">
        <v>68</v>
      </c>
    </row>
    <row r="195" spans="1:4" x14ac:dyDescent="0.25">
      <c r="A195" t="s">
        <v>132</v>
      </c>
      <c r="B195">
        <v>1.6999999999999999E-3</v>
      </c>
      <c r="C195" t="s">
        <v>43</v>
      </c>
      <c r="D195" t="s">
        <v>68</v>
      </c>
    </row>
    <row r="196" spans="1:4" x14ac:dyDescent="0.25">
      <c r="A196" t="s">
        <v>132</v>
      </c>
      <c r="B196">
        <v>1.6999999999999999E-3</v>
      </c>
      <c r="C196" t="s">
        <v>43</v>
      </c>
      <c r="D196" t="s">
        <v>68</v>
      </c>
    </row>
    <row r="197" spans="1:4" x14ac:dyDescent="0.25">
      <c r="A197" t="s">
        <v>132</v>
      </c>
      <c r="B197">
        <v>1.6999999999999999E-3</v>
      </c>
      <c r="C197" t="s">
        <v>43</v>
      </c>
      <c r="D197" t="s">
        <v>68</v>
      </c>
    </row>
    <row r="198" spans="1:4" x14ac:dyDescent="0.25">
      <c r="A198" t="s">
        <v>132</v>
      </c>
      <c r="B198">
        <v>1.6999999999999999E-3</v>
      </c>
      <c r="C198" t="s">
        <v>43</v>
      </c>
      <c r="D198" t="s">
        <v>68</v>
      </c>
    </row>
    <row r="199" spans="1:4" x14ac:dyDescent="0.25">
      <c r="A199" t="s">
        <v>132</v>
      </c>
      <c r="B199">
        <v>1.6999999999999999E-3</v>
      </c>
      <c r="C199" t="s">
        <v>43</v>
      </c>
      <c r="D199" t="s">
        <v>68</v>
      </c>
    </row>
    <row r="200" spans="1:4" x14ac:dyDescent="0.25">
      <c r="A200" t="s">
        <v>132</v>
      </c>
      <c r="B200">
        <v>1.6999999999999999E-3</v>
      </c>
      <c r="C200" t="s">
        <v>43</v>
      </c>
      <c r="D200" t="s">
        <v>68</v>
      </c>
    </row>
    <row r="201" spans="1:4" x14ac:dyDescent="0.25">
      <c r="A201" t="s">
        <v>132</v>
      </c>
      <c r="B201">
        <v>1.6999999999999999E-3</v>
      </c>
      <c r="C201" t="s">
        <v>43</v>
      </c>
      <c r="D201" t="s">
        <v>68</v>
      </c>
    </row>
    <row r="202" spans="1:4" x14ac:dyDescent="0.25">
      <c r="A202" t="s">
        <v>132</v>
      </c>
      <c r="B202">
        <v>1.6999999999999999E-3</v>
      </c>
      <c r="C202" t="s">
        <v>43</v>
      </c>
      <c r="D202" t="s">
        <v>68</v>
      </c>
    </row>
    <row r="203" spans="1:4" x14ac:dyDescent="0.25">
      <c r="A203" t="s">
        <v>132</v>
      </c>
      <c r="B203">
        <v>1.6999999999999999E-3</v>
      </c>
      <c r="C203" t="s">
        <v>43</v>
      </c>
      <c r="D203" t="s">
        <v>68</v>
      </c>
    </row>
    <row r="204" spans="1:4" x14ac:dyDescent="0.25">
      <c r="A204" t="s">
        <v>132</v>
      </c>
      <c r="B204">
        <v>1.6999999999999999E-3</v>
      </c>
      <c r="C204" t="s">
        <v>43</v>
      </c>
      <c r="D204" t="s">
        <v>68</v>
      </c>
    </row>
    <row r="205" spans="1:4" x14ac:dyDescent="0.25">
      <c r="A205" t="s">
        <v>132</v>
      </c>
      <c r="B205">
        <v>1.6999999999999999E-3</v>
      </c>
      <c r="C205" t="s">
        <v>43</v>
      </c>
      <c r="D205" t="s">
        <v>68</v>
      </c>
    </row>
    <row r="206" spans="1:4" x14ac:dyDescent="0.25">
      <c r="A206" t="s">
        <v>132</v>
      </c>
      <c r="B206">
        <v>1.6999999999999999E-3</v>
      </c>
      <c r="C206" t="s">
        <v>43</v>
      </c>
      <c r="D206" t="s">
        <v>68</v>
      </c>
    </row>
    <row r="207" spans="1:4" x14ac:dyDescent="0.25">
      <c r="A207" t="s">
        <v>132</v>
      </c>
      <c r="B207">
        <v>1.6999999999999999E-3</v>
      </c>
      <c r="C207" t="s">
        <v>43</v>
      </c>
      <c r="D207" t="s">
        <v>68</v>
      </c>
    </row>
    <row r="208" spans="1:4" x14ac:dyDescent="0.25">
      <c r="A208" t="s">
        <v>132</v>
      </c>
      <c r="B208">
        <v>1.6999999999999999E-3</v>
      </c>
      <c r="C208" t="s">
        <v>43</v>
      </c>
      <c r="D208" t="s">
        <v>68</v>
      </c>
    </row>
    <row r="209" spans="1:4" x14ac:dyDescent="0.25">
      <c r="A209" t="s">
        <v>132</v>
      </c>
      <c r="B209">
        <v>1.6999999999999999E-3</v>
      </c>
      <c r="C209" t="s">
        <v>43</v>
      </c>
      <c r="D209" t="s">
        <v>68</v>
      </c>
    </row>
    <row r="210" spans="1:4" x14ac:dyDescent="0.25">
      <c r="A210" t="s">
        <v>132</v>
      </c>
      <c r="B210">
        <v>1.6999999999999999E-3</v>
      </c>
      <c r="C210" t="s">
        <v>43</v>
      </c>
      <c r="D210" t="s">
        <v>68</v>
      </c>
    </row>
    <row r="211" spans="1:4" x14ac:dyDescent="0.25">
      <c r="A211" t="s">
        <v>132</v>
      </c>
      <c r="B211">
        <v>1.6999999999999999E-3</v>
      </c>
      <c r="C211" t="s">
        <v>43</v>
      </c>
      <c r="D211" t="s">
        <v>68</v>
      </c>
    </row>
    <row r="212" spans="1:4" x14ac:dyDescent="0.25">
      <c r="A212" t="s">
        <v>132</v>
      </c>
      <c r="B212">
        <v>1.6999999999999999E-3</v>
      </c>
      <c r="C212" t="s">
        <v>43</v>
      </c>
      <c r="D212" t="s">
        <v>68</v>
      </c>
    </row>
    <row r="213" spans="1:4" x14ac:dyDescent="0.25">
      <c r="A213" t="s">
        <v>132</v>
      </c>
      <c r="B213">
        <v>1.6999999999999999E-3</v>
      </c>
      <c r="C213" t="s">
        <v>43</v>
      </c>
      <c r="D213" t="s">
        <v>68</v>
      </c>
    </row>
    <row r="214" spans="1:4" x14ac:dyDescent="0.25">
      <c r="A214" t="s">
        <v>132</v>
      </c>
      <c r="B214">
        <v>1.6999999999999999E-3</v>
      </c>
      <c r="C214" t="s">
        <v>43</v>
      </c>
      <c r="D214" t="s">
        <v>68</v>
      </c>
    </row>
    <row r="215" spans="1:4" x14ac:dyDescent="0.25">
      <c r="A215" t="s">
        <v>132</v>
      </c>
      <c r="B215">
        <v>1.6999999999999999E-3</v>
      </c>
      <c r="C215" t="s">
        <v>43</v>
      </c>
      <c r="D215" t="s">
        <v>68</v>
      </c>
    </row>
    <row r="216" spans="1:4" x14ac:dyDescent="0.25">
      <c r="A216" t="s">
        <v>132</v>
      </c>
      <c r="B216">
        <v>1.6999999999999999E-3</v>
      </c>
      <c r="C216" t="s">
        <v>43</v>
      </c>
      <c r="D216" t="s">
        <v>68</v>
      </c>
    </row>
    <row r="217" spans="1:4" x14ac:dyDescent="0.25">
      <c r="A217" t="s">
        <v>132</v>
      </c>
      <c r="B217">
        <v>1.6999999999999999E-3</v>
      </c>
      <c r="C217" t="s">
        <v>43</v>
      </c>
      <c r="D217" t="s">
        <v>68</v>
      </c>
    </row>
    <row r="218" spans="1:4" x14ac:dyDescent="0.25">
      <c r="A218" t="s">
        <v>132</v>
      </c>
      <c r="B218">
        <v>1.6999999999999999E-3</v>
      </c>
      <c r="C218" t="s">
        <v>43</v>
      </c>
      <c r="D218" t="s">
        <v>68</v>
      </c>
    </row>
    <row r="219" spans="1:4" x14ac:dyDescent="0.25">
      <c r="A219" t="s">
        <v>132</v>
      </c>
      <c r="B219">
        <v>1.6999999999999999E-3</v>
      </c>
      <c r="C219" t="s">
        <v>43</v>
      </c>
      <c r="D219" t="s">
        <v>68</v>
      </c>
    </row>
    <row r="220" spans="1:4" x14ac:dyDescent="0.25">
      <c r="A220" t="s">
        <v>132</v>
      </c>
      <c r="B220">
        <v>1.6999999999999999E-3</v>
      </c>
      <c r="C220" t="s">
        <v>43</v>
      </c>
      <c r="D220" t="s">
        <v>68</v>
      </c>
    </row>
    <row r="221" spans="1:4" x14ac:dyDescent="0.25">
      <c r="A221" t="s">
        <v>132</v>
      </c>
      <c r="B221">
        <v>1.6999999999999999E-3</v>
      </c>
      <c r="C221" t="s">
        <v>43</v>
      </c>
      <c r="D221" t="s">
        <v>68</v>
      </c>
    </row>
    <row r="222" spans="1:4" x14ac:dyDescent="0.25">
      <c r="A222" t="s">
        <v>132</v>
      </c>
      <c r="B222">
        <v>1.6999999999999999E-3</v>
      </c>
      <c r="C222" t="s">
        <v>43</v>
      </c>
      <c r="D222" t="s">
        <v>68</v>
      </c>
    </row>
    <row r="223" spans="1:4" x14ac:dyDescent="0.25">
      <c r="A223" t="s">
        <v>132</v>
      </c>
      <c r="B223">
        <v>1.6999999999999999E-3</v>
      </c>
      <c r="C223" t="s">
        <v>43</v>
      </c>
      <c r="D223" t="s">
        <v>68</v>
      </c>
    </row>
    <row r="224" spans="1:4" x14ac:dyDescent="0.25">
      <c r="A224" t="s">
        <v>132</v>
      </c>
      <c r="B224">
        <v>1.6999999999999999E-3</v>
      </c>
      <c r="C224" t="s">
        <v>43</v>
      </c>
      <c r="D224" t="s">
        <v>68</v>
      </c>
    </row>
    <row r="225" spans="1:4" x14ac:dyDescent="0.25">
      <c r="A225" t="s">
        <v>132</v>
      </c>
      <c r="B225">
        <v>1.6999999999999999E-3</v>
      </c>
      <c r="C225" t="s">
        <v>43</v>
      </c>
      <c r="D225" t="s">
        <v>68</v>
      </c>
    </row>
    <row r="226" spans="1:4" x14ac:dyDescent="0.25">
      <c r="A226" t="s">
        <v>132</v>
      </c>
      <c r="B226">
        <v>1.6999999999999999E-3</v>
      </c>
      <c r="C226" t="s">
        <v>43</v>
      </c>
      <c r="D226" t="s">
        <v>68</v>
      </c>
    </row>
    <row r="227" spans="1:4" x14ac:dyDescent="0.25">
      <c r="A227" t="s">
        <v>132</v>
      </c>
      <c r="B227">
        <v>1.6999999999999999E-3</v>
      </c>
      <c r="C227" t="s">
        <v>43</v>
      </c>
      <c r="D227" t="s">
        <v>68</v>
      </c>
    </row>
    <row r="228" spans="1:4" x14ac:dyDescent="0.25">
      <c r="A228" t="s">
        <v>132</v>
      </c>
      <c r="B228">
        <v>1.6999999999999999E-3</v>
      </c>
      <c r="C228" t="s">
        <v>43</v>
      </c>
      <c r="D228" t="s">
        <v>68</v>
      </c>
    </row>
    <row r="229" spans="1:4" x14ac:dyDescent="0.25">
      <c r="A229" t="s">
        <v>132</v>
      </c>
      <c r="B229">
        <v>1.6999999999999999E-3</v>
      </c>
      <c r="C229" t="s">
        <v>43</v>
      </c>
      <c r="D229" t="s">
        <v>68</v>
      </c>
    </row>
    <row r="230" spans="1:4" x14ac:dyDescent="0.25">
      <c r="A230" t="s">
        <v>132</v>
      </c>
      <c r="B230">
        <v>1.6999999999999999E-3</v>
      </c>
      <c r="C230" t="s">
        <v>43</v>
      </c>
      <c r="D230" t="s">
        <v>68</v>
      </c>
    </row>
    <row r="231" spans="1:4" x14ac:dyDescent="0.25">
      <c r="A231" t="s">
        <v>132</v>
      </c>
      <c r="B231">
        <v>1.6999999999999999E-3</v>
      </c>
      <c r="C231" t="s">
        <v>43</v>
      </c>
      <c r="D231" t="s">
        <v>68</v>
      </c>
    </row>
    <row r="232" spans="1:4" x14ac:dyDescent="0.25">
      <c r="A232" t="s">
        <v>132</v>
      </c>
      <c r="B232">
        <v>1.6999999999999999E-3</v>
      </c>
      <c r="C232" t="s">
        <v>43</v>
      </c>
      <c r="D232" t="s">
        <v>68</v>
      </c>
    </row>
    <row r="233" spans="1:4" x14ac:dyDescent="0.25">
      <c r="A233" t="s">
        <v>132</v>
      </c>
      <c r="B233">
        <v>1.6999999999999999E-3</v>
      </c>
      <c r="C233" t="s">
        <v>43</v>
      </c>
      <c r="D233" t="s">
        <v>68</v>
      </c>
    </row>
    <row r="234" spans="1:4" x14ac:dyDescent="0.25">
      <c r="A234" t="s">
        <v>132</v>
      </c>
      <c r="B234">
        <v>1.6999999999999999E-3</v>
      </c>
      <c r="C234" t="s">
        <v>43</v>
      </c>
      <c r="D234" t="s">
        <v>68</v>
      </c>
    </row>
    <row r="235" spans="1:4" x14ac:dyDescent="0.25">
      <c r="A235" t="s">
        <v>132</v>
      </c>
      <c r="B235">
        <v>1.6999999999999999E-3</v>
      </c>
      <c r="C235" t="s">
        <v>43</v>
      </c>
      <c r="D235" t="s">
        <v>68</v>
      </c>
    </row>
    <row r="236" spans="1:4" x14ac:dyDescent="0.25">
      <c r="A236" t="s">
        <v>132</v>
      </c>
      <c r="B236">
        <v>1.6999999999999999E-3</v>
      </c>
      <c r="C236" t="s">
        <v>43</v>
      </c>
      <c r="D236" t="s">
        <v>68</v>
      </c>
    </row>
    <row r="237" spans="1:4" x14ac:dyDescent="0.25">
      <c r="A237" t="s">
        <v>132</v>
      </c>
      <c r="B237">
        <v>1.6999999999999999E-3</v>
      </c>
      <c r="C237" t="s">
        <v>43</v>
      </c>
      <c r="D237" t="s">
        <v>68</v>
      </c>
    </row>
    <row r="238" spans="1:4" x14ac:dyDescent="0.25">
      <c r="A238" t="s">
        <v>132</v>
      </c>
      <c r="B238">
        <v>1.6999999999999999E-3</v>
      </c>
      <c r="C238" t="s">
        <v>43</v>
      </c>
      <c r="D238" t="s">
        <v>68</v>
      </c>
    </row>
    <row r="239" spans="1:4" x14ac:dyDescent="0.25">
      <c r="A239" t="s">
        <v>132</v>
      </c>
      <c r="B239">
        <v>1.6999999999999999E-3</v>
      </c>
      <c r="C239" t="s">
        <v>43</v>
      </c>
      <c r="D239" t="s">
        <v>68</v>
      </c>
    </row>
    <row r="240" spans="1:4" x14ac:dyDescent="0.25">
      <c r="A240" t="s">
        <v>132</v>
      </c>
      <c r="B240">
        <v>1.6999999999999999E-3</v>
      </c>
      <c r="C240" t="s">
        <v>43</v>
      </c>
      <c r="D240" t="s">
        <v>68</v>
      </c>
    </row>
    <row r="241" spans="1:4" x14ac:dyDescent="0.25">
      <c r="A241" t="s">
        <v>132</v>
      </c>
      <c r="B241">
        <v>1.6999999999999999E-3</v>
      </c>
      <c r="C241" t="s">
        <v>43</v>
      </c>
      <c r="D241" t="s">
        <v>68</v>
      </c>
    </row>
    <row r="242" spans="1:4" x14ac:dyDescent="0.25">
      <c r="A242" t="s">
        <v>132</v>
      </c>
      <c r="B242">
        <v>1.6999999999999999E-3</v>
      </c>
      <c r="C242" t="s">
        <v>43</v>
      </c>
      <c r="D242" t="s">
        <v>68</v>
      </c>
    </row>
    <row r="243" spans="1:4" x14ac:dyDescent="0.25">
      <c r="A243" t="s">
        <v>132</v>
      </c>
      <c r="B243">
        <v>1.6999999999999999E-3</v>
      </c>
      <c r="C243" t="s">
        <v>43</v>
      </c>
      <c r="D243" t="s">
        <v>68</v>
      </c>
    </row>
    <row r="244" spans="1:4" x14ac:dyDescent="0.25">
      <c r="A244" t="s">
        <v>132</v>
      </c>
      <c r="B244">
        <v>1.6999999999999999E-3</v>
      </c>
      <c r="C244" t="s">
        <v>43</v>
      </c>
      <c r="D244" t="s">
        <v>68</v>
      </c>
    </row>
    <row r="245" spans="1:4" x14ac:dyDescent="0.25">
      <c r="A245" t="s">
        <v>132</v>
      </c>
      <c r="B245">
        <v>1.6999999999999999E-3</v>
      </c>
      <c r="C245" t="s">
        <v>43</v>
      </c>
      <c r="D245" t="s">
        <v>68</v>
      </c>
    </row>
    <row r="246" spans="1:4" x14ac:dyDescent="0.25">
      <c r="A246" t="s">
        <v>132</v>
      </c>
      <c r="B246">
        <v>1.6999999999999999E-3</v>
      </c>
      <c r="C246" t="s">
        <v>43</v>
      </c>
      <c r="D246" t="s">
        <v>68</v>
      </c>
    </row>
    <row r="247" spans="1:4" x14ac:dyDescent="0.25">
      <c r="A247" t="s">
        <v>196</v>
      </c>
      <c r="B247">
        <v>0.10970000000000001</v>
      </c>
      <c r="C247" t="s">
        <v>139</v>
      </c>
      <c r="D247" t="s">
        <v>39</v>
      </c>
    </row>
    <row r="248" spans="1:4" x14ac:dyDescent="0.25">
      <c r="A248" t="s">
        <v>197</v>
      </c>
      <c r="B248">
        <v>0.35199999999999998</v>
      </c>
      <c r="C248" t="s">
        <v>198</v>
      </c>
      <c r="D248" t="s">
        <v>39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88332-5FF9-4D75-B0E0-621FC85494C2}">
  <sheetPr>
    <tabColor rgb="FF00B0F0"/>
  </sheetPr>
  <dimension ref="A1:D26"/>
  <sheetViews>
    <sheetView workbookViewId="0">
      <selection activeCell="B26" sqref="B26"/>
    </sheetView>
  </sheetViews>
  <sheetFormatPr defaultRowHeight="15" x14ac:dyDescent="0.25"/>
  <cols>
    <col min="1" max="1" width="54.28515625" bestFit="1" customWidth="1"/>
    <col min="2" max="2" width="10.28515625" bestFit="1" customWidth="1"/>
    <col min="3" max="3" width="8.5703125" bestFit="1" customWidth="1"/>
    <col min="4" max="4" width="12.85546875" bestFit="1" customWidth="1"/>
  </cols>
  <sheetData>
    <row r="1" spans="1:4" x14ac:dyDescent="0.25">
      <c r="A1" t="s">
        <v>36</v>
      </c>
      <c r="B1" t="s">
        <v>37</v>
      </c>
      <c r="C1" t="s">
        <v>41</v>
      </c>
      <c r="D1" t="s">
        <v>38</v>
      </c>
    </row>
    <row r="2" spans="1:4" x14ac:dyDescent="0.25">
      <c r="A2" t="s">
        <v>185</v>
      </c>
      <c r="B2">
        <v>0.03</v>
      </c>
      <c r="C2" t="s">
        <v>43</v>
      </c>
      <c r="D2" t="s">
        <v>40</v>
      </c>
    </row>
    <row r="3" spans="1:4" x14ac:dyDescent="0.25">
      <c r="A3" t="s">
        <v>185</v>
      </c>
      <c r="B3">
        <v>0.03</v>
      </c>
      <c r="C3" t="s">
        <v>43</v>
      </c>
      <c r="D3" t="s">
        <v>40</v>
      </c>
    </row>
    <row r="4" spans="1:4" x14ac:dyDescent="0.25">
      <c r="A4" t="s">
        <v>185</v>
      </c>
      <c r="B4">
        <v>0.01</v>
      </c>
      <c r="C4" t="s">
        <v>43</v>
      </c>
      <c r="D4" t="s">
        <v>40</v>
      </c>
    </row>
    <row r="5" spans="1:4" x14ac:dyDescent="0.25">
      <c r="A5" t="s">
        <v>185</v>
      </c>
      <c r="B5">
        <v>0.02</v>
      </c>
      <c r="C5" t="s">
        <v>43</v>
      </c>
      <c r="D5" t="s">
        <v>40</v>
      </c>
    </row>
    <row r="6" spans="1:4" x14ac:dyDescent="0.25">
      <c r="A6" t="s">
        <v>185</v>
      </c>
      <c r="B6">
        <v>0.02</v>
      </c>
      <c r="C6" t="s">
        <v>43</v>
      </c>
      <c r="D6" t="s">
        <v>40</v>
      </c>
    </row>
    <row r="7" spans="1:4" x14ac:dyDescent="0.25">
      <c r="A7" t="s">
        <v>185</v>
      </c>
      <c r="B7">
        <v>0.02</v>
      </c>
      <c r="C7" t="s">
        <v>43</v>
      </c>
      <c r="D7" t="s">
        <v>40</v>
      </c>
    </row>
    <row r="8" spans="1:4" x14ac:dyDescent="0.25">
      <c r="A8" t="s">
        <v>185</v>
      </c>
      <c r="B8">
        <v>0.02</v>
      </c>
      <c r="C8" t="s">
        <v>43</v>
      </c>
      <c r="D8" t="s">
        <v>40</v>
      </c>
    </row>
    <row r="9" spans="1:4" x14ac:dyDescent="0.25">
      <c r="A9" t="s">
        <v>185</v>
      </c>
      <c r="B9">
        <v>0.02</v>
      </c>
      <c r="C9" t="s">
        <v>43</v>
      </c>
      <c r="D9" t="s">
        <v>40</v>
      </c>
    </row>
    <row r="10" spans="1:4" x14ac:dyDescent="0.25">
      <c r="A10" t="s">
        <v>185</v>
      </c>
      <c r="B10">
        <v>0.02</v>
      </c>
      <c r="C10" t="s">
        <v>43</v>
      </c>
      <c r="D10" t="s">
        <v>40</v>
      </c>
    </row>
    <row r="11" spans="1:4" x14ac:dyDescent="0.25">
      <c r="A11" t="s">
        <v>185</v>
      </c>
      <c r="B11">
        <v>0.02</v>
      </c>
      <c r="C11" t="s">
        <v>43</v>
      </c>
      <c r="D11" t="s">
        <v>40</v>
      </c>
    </row>
    <row r="12" spans="1:4" x14ac:dyDescent="0.25">
      <c r="A12" t="s">
        <v>185</v>
      </c>
      <c r="B12">
        <v>0.02</v>
      </c>
      <c r="C12" t="s">
        <v>43</v>
      </c>
      <c r="D12" t="s">
        <v>40</v>
      </c>
    </row>
    <row r="13" spans="1:4" x14ac:dyDescent="0.25">
      <c r="A13" t="s">
        <v>185</v>
      </c>
      <c r="B13">
        <v>0.03</v>
      </c>
      <c r="C13" t="s">
        <v>43</v>
      </c>
      <c r="D13" t="s">
        <v>40</v>
      </c>
    </row>
    <row r="14" spans="1:4" x14ac:dyDescent="0.25">
      <c r="A14" t="s">
        <v>185</v>
      </c>
      <c r="B14">
        <v>0.03</v>
      </c>
      <c r="C14" t="s">
        <v>43</v>
      </c>
      <c r="D14" t="s">
        <v>40</v>
      </c>
    </row>
    <row r="15" spans="1:4" x14ac:dyDescent="0.25">
      <c r="A15" t="s">
        <v>186</v>
      </c>
      <c r="B15">
        <v>0.3</v>
      </c>
      <c r="C15" t="s">
        <v>187</v>
      </c>
      <c r="D15" t="s">
        <v>39</v>
      </c>
    </row>
    <row r="16" spans="1:4" x14ac:dyDescent="0.25">
      <c r="A16" t="s">
        <v>39</v>
      </c>
      <c r="C16" t="s">
        <v>39</v>
      </c>
      <c r="D16" t="s">
        <v>39</v>
      </c>
    </row>
    <row r="17" spans="1:4" x14ac:dyDescent="0.25">
      <c r="A17" t="s">
        <v>188</v>
      </c>
      <c r="B17">
        <v>7.0000000000000007E-2</v>
      </c>
      <c r="C17" t="s">
        <v>43</v>
      </c>
      <c r="D17" t="s">
        <v>40</v>
      </c>
    </row>
    <row r="18" spans="1:4" x14ac:dyDescent="0.25">
      <c r="A18" t="s">
        <v>188</v>
      </c>
      <c r="B18">
        <v>7.0000000000000007E-2</v>
      </c>
      <c r="C18" t="s">
        <v>43</v>
      </c>
      <c r="D18" t="s">
        <v>40</v>
      </c>
    </row>
    <row r="19" spans="1:4" x14ac:dyDescent="0.25">
      <c r="A19" t="s">
        <v>189</v>
      </c>
      <c r="B19">
        <v>0.15</v>
      </c>
      <c r="C19" t="s">
        <v>190</v>
      </c>
      <c r="D19" t="s">
        <v>39</v>
      </c>
    </row>
    <row r="20" spans="1:4" x14ac:dyDescent="0.25">
      <c r="A20" t="s">
        <v>39</v>
      </c>
      <c r="C20" t="s">
        <v>39</v>
      </c>
      <c r="D20" t="s">
        <v>39</v>
      </c>
    </row>
    <row r="21" spans="1:4" x14ac:dyDescent="0.25">
      <c r="A21" t="s">
        <v>105</v>
      </c>
      <c r="B21">
        <v>0.01</v>
      </c>
      <c r="C21" t="s">
        <v>43</v>
      </c>
      <c r="D21" t="s">
        <v>40</v>
      </c>
    </row>
    <row r="22" spans="1:4" x14ac:dyDescent="0.25">
      <c r="A22" t="s">
        <v>105</v>
      </c>
      <c r="B22">
        <v>0.01</v>
      </c>
      <c r="C22" t="s">
        <v>43</v>
      </c>
      <c r="D22" t="s">
        <v>40</v>
      </c>
    </row>
    <row r="23" spans="1:4" x14ac:dyDescent="0.25">
      <c r="A23" t="s">
        <v>105</v>
      </c>
      <c r="B23">
        <v>0.01</v>
      </c>
      <c r="C23" t="s">
        <v>43</v>
      </c>
      <c r="D23" t="s">
        <v>40</v>
      </c>
    </row>
    <row r="24" spans="1:4" x14ac:dyDescent="0.25">
      <c r="A24" t="s">
        <v>105</v>
      </c>
      <c r="B24">
        <v>0.01</v>
      </c>
      <c r="C24" t="s">
        <v>43</v>
      </c>
      <c r="D24" t="s">
        <v>40</v>
      </c>
    </row>
    <row r="25" spans="1:4" x14ac:dyDescent="0.25">
      <c r="A25" t="s">
        <v>106</v>
      </c>
      <c r="B25">
        <v>0.06</v>
      </c>
      <c r="C25" t="s">
        <v>107</v>
      </c>
      <c r="D25" t="s">
        <v>39</v>
      </c>
    </row>
    <row r="26" spans="1:4" x14ac:dyDescent="0.25">
      <c r="A26" t="s">
        <v>191</v>
      </c>
      <c r="B26" s="148">
        <v>0.5</v>
      </c>
      <c r="C26" t="s">
        <v>192</v>
      </c>
      <c r="D26" t="s">
        <v>39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7CA45-F6DD-4440-A532-AAB5993E0DC6}">
  <sheetPr>
    <tabColor rgb="FF00B0F0"/>
  </sheetPr>
  <dimension ref="A1:C225"/>
  <sheetViews>
    <sheetView topLeftCell="A193" workbookViewId="0">
      <selection activeCell="F200" sqref="F200"/>
    </sheetView>
  </sheetViews>
  <sheetFormatPr defaultRowHeight="15" x14ac:dyDescent="0.25"/>
  <cols>
    <col min="1" max="1" width="49" bestFit="1" customWidth="1"/>
    <col min="2" max="2" width="10.28515625" bestFit="1" customWidth="1"/>
    <col min="3" max="3" width="16" bestFit="1" customWidth="1"/>
  </cols>
  <sheetData>
    <row r="1" spans="1:3" x14ac:dyDescent="0.25">
      <c r="A1" t="s">
        <v>36</v>
      </c>
      <c r="B1" t="s">
        <v>37</v>
      </c>
      <c r="C1" t="s">
        <v>38</v>
      </c>
    </row>
    <row r="2" spans="1:3" x14ac:dyDescent="0.25">
      <c r="A2" t="s">
        <v>147</v>
      </c>
      <c r="B2">
        <v>0.53600000000000003</v>
      </c>
      <c r="C2" t="s">
        <v>39</v>
      </c>
    </row>
    <row r="3" spans="1:3" x14ac:dyDescent="0.25">
      <c r="A3" t="s">
        <v>147</v>
      </c>
      <c r="B3">
        <v>0.47599999999999998</v>
      </c>
      <c r="C3" t="s">
        <v>39</v>
      </c>
    </row>
    <row r="4" spans="1:3" x14ac:dyDescent="0.25">
      <c r="A4" t="s">
        <v>147</v>
      </c>
      <c r="B4">
        <v>0.41799999999999998</v>
      </c>
      <c r="C4" t="s">
        <v>39</v>
      </c>
    </row>
    <row r="5" spans="1:3" x14ac:dyDescent="0.25">
      <c r="A5" t="s">
        <v>174</v>
      </c>
      <c r="B5">
        <v>1.429</v>
      </c>
      <c r="C5" t="s">
        <v>39</v>
      </c>
    </row>
    <row r="6" spans="1:3" x14ac:dyDescent="0.25">
      <c r="A6" t="s">
        <v>39</v>
      </c>
      <c r="C6" t="s">
        <v>39</v>
      </c>
    </row>
    <row r="7" spans="1:3" x14ac:dyDescent="0.25">
      <c r="A7" t="s">
        <v>69</v>
      </c>
      <c r="B7">
        <v>0.01</v>
      </c>
      <c r="C7" t="s">
        <v>70</v>
      </c>
    </row>
    <row r="8" spans="1:3" x14ac:dyDescent="0.25">
      <c r="A8" t="s">
        <v>69</v>
      </c>
      <c r="B8">
        <v>0.01</v>
      </c>
      <c r="C8" t="s">
        <v>70</v>
      </c>
    </row>
    <row r="9" spans="1:3" x14ac:dyDescent="0.25">
      <c r="A9" t="s">
        <v>69</v>
      </c>
      <c r="B9">
        <v>5.8999999999999997E-2</v>
      </c>
      <c r="C9" t="s">
        <v>70</v>
      </c>
    </row>
    <row r="10" spans="1:3" x14ac:dyDescent="0.25">
      <c r="A10" t="s">
        <v>69</v>
      </c>
      <c r="B10">
        <v>5.8999999999999997E-2</v>
      </c>
      <c r="C10" t="s">
        <v>70</v>
      </c>
    </row>
    <row r="11" spans="1:3" x14ac:dyDescent="0.25">
      <c r="A11" t="s">
        <v>69</v>
      </c>
      <c r="B11">
        <v>0.01</v>
      </c>
      <c r="C11" t="s">
        <v>70</v>
      </c>
    </row>
    <row r="12" spans="1:3" x14ac:dyDescent="0.25">
      <c r="A12" t="s">
        <v>69</v>
      </c>
      <c r="B12">
        <v>0.01</v>
      </c>
      <c r="C12" t="s">
        <v>70</v>
      </c>
    </row>
    <row r="13" spans="1:3" x14ac:dyDescent="0.25">
      <c r="A13" t="s">
        <v>69</v>
      </c>
      <c r="B13">
        <v>5.8999999999999997E-2</v>
      </c>
      <c r="C13" t="s">
        <v>70</v>
      </c>
    </row>
    <row r="14" spans="1:3" x14ac:dyDescent="0.25">
      <c r="A14" t="s">
        <v>69</v>
      </c>
      <c r="B14">
        <v>5.8999999999999997E-2</v>
      </c>
      <c r="C14" t="s">
        <v>70</v>
      </c>
    </row>
    <row r="15" spans="1:3" x14ac:dyDescent="0.25">
      <c r="A15" t="s">
        <v>71</v>
      </c>
      <c r="B15">
        <v>0.27700000000000002</v>
      </c>
      <c r="C15" t="s">
        <v>39</v>
      </c>
    </row>
    <row r="16" spans="1:3" x14ac:dyDescent="0.25">
      <c r="A16" t="s">
        <v>39</v>
      </c>
      <c r="C16" t="s">
        <v>39</v>
      </c>
    </row>
    <row r="17" spans="1:3" x14ac:dyDescent="0.25">
      <c r="A17" t="s">
        <v>175</v>
      </c>
      <c r="B17">
        <v>2E-3</v>
      </c>
      <c r="C17" t="s">
        <v>70</v>
      </c>
    </row>
    <row r="18" spans="1:3" x14ac:dyDescent="0.25">
      <c r="A18" t="s">
        <v>175</v>
      </c>
      <c r="B18">
        <v>2E-3</v>
      </c>
      <c r="C18" t="s">
        <v>70</v>
      </c>
    </row>
    <row r="19" spans="1:3" x14ac:dyDescent="0.25">
      <c r="A19" t="s">
        <v>175</v>
      </c>
      <c r="B19">
        <v>2E-3</v>
      </c>
      <c r="C19" t="s">
        <v>70</v>
      </c>
    </row>
    <row r="20" spans="1:3" x14ac:dyDescent="0.25">
      <c r="A20" t="s">
        <v>175</v>
      </c>
      <c r="B20">
        <v>2E-3</v>
      </c>
      <c r="C20" t="s">
        <v>70</v>
      </c>
    </row>
    <row r="21" spans="1:3" x14ac:dyDescent="0.25">
      <c r="A21" t="s">
        <v>175</v>
      </c>
      <c r="B21">
        <v>2E-3</v>
      </c>
      <c r="C21" t="s">
        <v>70</v>
      </c>
    </row>
    <row r="22" spans="1:3" x14ac:dyDescent="0.25">
      <c r="A22" t="s">
        <v>175</v>
      </c>
      <c r="B22">
        <v>2E-3</v>
      </c>
      <c r="C22" t="s">
        <v>70</v>
      </c>
    </row>
    <row r="23" spans="1:3" x14ac:dyDescent="0.25">
      <c r="A23" t="s">
        <v>175</v>
      </c>
      <c r="B23">
        <v>2E-3</v>
      </c>
      <c r="C23" t="s">
        <v>70</v>
      </c>
    </row>
    <row r="24" spans="1:3" x14ac:dyDescent="0.25">
      <c r="A24" t="s">
        <v>175</v>
      </c>
      <c r="B24">
        <v>2E-3</v>
      </c>
      <c r="C24" t="s">
        <v>70</v>
      </c>
    </row>
    <row r="25" spans="1:3" x14ac:dyDescent="0.25">
      <c r="A25" t="s">
        <v>175</v>
      </c>
      <c r="B25">
        <v>2E-3</v>
      </c>
      <c r="C25" t="s">
        <v>70</v>
      </c>
    </row>
    <row r="26" spans="1:3" x14ac:dyDescent="0.25">
      <c r="A26" t="s">
        <v>175</v>
      </c>
      <c r="B26">
        <v>2E-3</v>
      </c>
      <c r="C26" t="s">
        <v>70</v>
      </c>
    </row>
    <row r="27" spans="1:3" x14ac:dyDescent="0.25">
      <c r="A27" t="s">
        <v>175</v>
      </c>
      <c r="B27">
        <v>2E-3</v>
      </c>
      <c r="C27" t="s">
        <v>70</v>
      </c>
    </row>
    <row r="28" spans="1:3" x14ac:dyDescent="0.25">
      <c r="A28" t="s">
        <v>175</v>
      </c>
      <c r="B28">
        <v>2E-3</v>
      </c>
      <c r="C28" t="s">
        <v>70</v>
      </c>
    </row>
    <row r="29" spans="1:3" x14ac:dyDescent="0.25">
      <c r="A29" t="s">
        <v>175</v>
      </c>
      <c r="B29">
        <v>2E-3</v>
      </c>
      <c r="C29" t="s">
        <v>70</v>
      </c>
    </row>
    <row r="30" spans="1:3" x14ac:dyDescent="0.25">
      <c r="A30" t="s">
        <v>175</v>
      </c>
      <c r="B30">
        <v>2E-3</v>
      </c>
      <c r="C30" t="s">
        <v>70</v>
      </c>
    </row>
    <row r="31" spans="1:3" x14ac:dyDescent="0.25">
      <c r="A31" t="s">
        <v>175</v>
      </c>
      <c r="B31">
        <v>2E-3</v>
      </c>
      <c r="C31" t="s">
        <v>70</v>
      </c>
    </row>
    <row r="32" spans="1:3" x14ac:dyDescent="0.25">
      <c r="A32" t="s">
        <v>175</v>
      </c>
      <c r="B32">
        <v>2E-3</v>
      </c>
      <c r="C32" t="s">
        <v>70</v>
      </c>
    </row>
    <row r="33" spans="1:3" x14ac:dyDescent="0.25">
      <c r="A33" t="s">
        <v>175</v>
      </c>
      <c r="B33">
        <v>2E-3</v>
      </c>
      <c r="C33" t="s">
        <v>70</v>
      </c>
    </row>
    <row r="34" spans="1:3" x14ac:dyDescent="0.25">
      <c r="A34" t="s">
        <v>175</v>
      </c>
      <c r="B34">
        <v>2E-3</v>
      </c>
      <c r="C34" t="s">
        <v>70</v>
      </c>
    </row>
    <row r="35" spans="1:3" x14ac:dyDescent="0.25">
      <c r="A35" t="s">
        <v>175</v>
      </c>
      <c r="B35">
        <v>2E-3</v>
      </c>
      <c r="C35" t="s">
        <v>70</v>
      </c>
    </row>
    <row r="36" spans="1:3" x14ac:dyDescent="0.25">
      <c r="A36" t="s">
        <v>175</v>
      </c>
      <c r="B36">
        <v>2E-3</v>
      </c>
      <c r="C36" t="s">
        <v>70</v>
      </c>
    </row>
    <row r="37" spans="1:3" x14ac:dyDescent="0.25">
      <c r="A37" t="s">
        <v>175</v>
      </c>
      <c r="B37">
        <v>2E-3</v>
      </c>
      <c r="C37" t="s">
        <v>70</v>
      </c>
    </row>
    <row r="38" spans="1:3" x14ac:dyDescent="0.25">
      <c r="A38" t="s">
        <v>175</v>
      </c>
      <c r="B38">
        <v>2E-3</v>
      </c>
      <c r="C38" t="s">
        <v>70</v>
      </c>
    </row>
    <row r="39" spans="1:3" x14ac:dyDescent="0.25">
      <c r="A39" t="s">
        <v>175</v>
      </c>
      <c r="B39">
        <v>2E-3</v>
      </c>
      <c r="C39" t="s">
        <v>70</v>
      </c>
    </row>
    <row r="40" spans="1:3" x14ac:dyDescent="0.25">
      <c r="A40" t="s">
        <v>175</v>
      </c>
      <c r="B40">
        <v>2E-3</v>
      </c>
      <c r="C40" t="s">
        <v>70</v>
      </c>
    </row>
    <row r="41" spans="1:3" x14ac:dyDescent="0.25">
      <c r="A41" t="s">
        <v>175</v>
      </c>
      <c r="B41">
        <v>2E-3</v>
      </c>
      <c r="C41" t="s">
        <v>70</v>
      </c>
    </row>
    <row r="42" spans="1:3" x14ac:dyDescent="0.25">
      <c r="A42" t="s">
        <v>175</v>
      </c>
      <c r="B42">
        <v>2E-3</v>
      </c>
      <c r="C42" t="s">
        <v>70</v>
      </c>
    </row>
    <row r="43" spans="1:3" x14ac:dyDescent="0.25">
      <c r="A43" t="s">
        <v>175</v>
      </c>
      <c r="B43">
        <v>2E-3</v>
      </c>
      <c r="C43" t="s">
        <v>70</v>
      </c>
    </row>
    <row r="44" spans="1:3" x14ac:dyDescent="0.25">
      <c r="A44" t="s">
        <v>175</v>
      </c>
      <c r="B44">
        <v>2E-3</v>
      </c>
      <c r="C44" t="s">
        <v>70</v>
      </c>
    </row>
    <row r="45" spans="1:3" x14ac:dyDescent="0.25">
      <c r="A45" t="s">
        <v>175</v>
      </c>
      <c r="B45">
        <v>2E-3</v>
      </c>
      <c r="C45" t="s">
        <v>70</v>
      </c>
    </row>
    <row r="46" spans="1:3" x14ac:dyDescent="0.25">
      <c r="A46" t="s">
        <v>175</v>
      </c>
      <c r="B46">
        <v>2E-3</v>
      </c>
      <c r="C46" t="s">
        <v>70</v>
      </c>
    </row>
    <row r="47" spans="1:3" x14ac:dyDescent="0.25">
      <c r="A47" t="s">
        <v>175</v>
      </c>
      <c r="B47">
        <v>2E-3</v>
      </c>
      <c r="C47" t="s">
        <v>70</v>
      </c>
    </row>
    <row r="48" spans="1:3" x14ac:dyDescent="0.25">
      <c r="A48" t="s">
        <v>175</v>
      </c>
      <c r="B48">
        <v>2E-3</v>
      </c>
      <c r="C48" t="s">
        <v>70</v>
      </c>
    </row>
    <row r="49" spans="1:3" x14ac:dyDescent="0.25">
      <c r="A49" t="s">
        <v>175</v>
      </c>
      <c r="B49">
        <v>2E-3</v>
      </c>
      <c r="C49" t="s">
        <v>70</v>
      </c>
    </row>
    <row r="50" spans="1:3" x14ac:dyDescent="0.25">
      <c r="A50" t="s">
        <v>175</v>
      </c>
      <c r="B50">
        <v>2E-3</v>
      </c>
      <c r="C50" t="s">
        <v>70</v>
      </c>
    </row>
    <row r="51" spans="1:3" x14ac:dyDescent="0.25">
      <c r="A51" t="s">
        <v>175</v>
      </c>
      <c r="B51">
        <v>2E-3</v>
      </c>
      <c r="C51" t="s">
        <v>70</v>
      </c>
    </row>
    <row r="52" spans="1:3" x14ac:dyDescent="0.25">
      <c r="A52" t="s">
        <v>175</v>
      </c>
      <c r="B52">
        <v>2E-3</v>
      </c>
      <c r="C52" t="s">
        <v>70</v>
      </c>
    </row>
    <row r="53" spans="1:3" x14ac:dyDescent="0.25">
      <c r="A53" t="s">
        <v>175</v>
      </c>
      <c r="B53">
        <v>2E-3</v>
      </c>
      <c r="C53" t="s">
        <v>70</v>
      </c>
    </row>
    <row r="54" spans="1:3" x14ac:dyDescent="0.25">
      <c r="A54" t="s">
        <v>175</v>
      </c>
      <c r="B54">
        <v>2E-3</v>
      </c>
      <c r="C54" t="s">
        <v>70</v>
      </c>
    </row>
    <row r="55" spans="1:3" x14ac:dyDescent="0.25">
      <c r="A55" t="s">
        <v>175</v>
      </c>
      <c r="B55">
        <v>2E-3</v>
      </c>
      <c r="C55" t="s">
        <v>70</v>
      </c>
    </row>
    <row r="56" spans="1:3" x14ac:dyDescent="0.25">
      <c r="A56" t="s">
        <v>175</v>
      </c>
      <c r="B56">
        <v>2E-3</v>
      </c>
      <c r="C56" t="s">
        <v>70</v>
      </c>
    </row>
    <row r="57" spans="1:3" x14ac:dyDescent="0.25">
      <c r="A57" t="s">
        <v>175</v>
      </c>
      <c r="B57">
        <v>2E-3</v>
      </c>
      <c r="C57" t="s">
        <v>70</v>
      </c>
    </row>
    <row r="58" spans="1:3" x14ac:dyDescent="0.25">
      <c r="A58" t="s">
        <v>175</v>
      </c>
      <c r="B58">
        <v>2E-3</v>
      </c>
      <c r="C58" t="s">
        <v>70</v>
      </c>
    </row>
    <row r="59" spans="1:3" x14ac:dyDescent="0.25">
      <c r="A59" t="s">
        <v>175</v>
      </c>
      <c r="B59">
        <v>2E-3</v>
      </c>
      <c r="C59" t="s">
        <v>70</v>
      </c>
    </row>
    <row r="60" spans="1:3" x14ac:dyDescent="0.25">
      <c r="A60" t="s">
        <v>175</v>
      </c>
      <c r="B60">
        <v>2E-3</v>
      </c>
      <c r="C60" t="s">
        <v>70</v>
      </c>
    </row>
    <row r="61" spans="1:3" x14ac:dyDescent="0.25">
      <c r="A61" t="s">
        <v>175</v>
      </c>
      <c r="B61">
        <v>2E-3</v>
      </c>
      <c r="C61" t="s">
        <v>70</v>
      </c>
    </row>
    <row r="62" spans="1:3" x14ac:dyDescent="0.25">
      <c r="A62" t="s">
        <v>175</v>
      </c>
      <c r="B62">
        <v>2E-3</v>
      </c>
      <c r="C62" t="s">
        <v>70</v>
      </c>
    </row>
    <row r="63" spans="1:3" x14ac:dyDescent="0.25">
      <c r="A63" t="s">
        <v>175</v>
      </c>
      <c r="B63">
        <v>2E-3</v>
      </c>
      <c r="C63" t="s">
        <v>70</v>
      </c>
    </row>
    <row r="64" spans="1:3" x14ac:dyDescent="0.25">
      <c r="A64" t="s">
        <v>175</v>
      </c>
      <c r="B64">
        <v>2E-3</v>
      </c>
      <c r="C64" t="s">
        <v>70</v>
      </c>
    </row>
    <row r="65" spans="1:3" x14ac:dyDescent="0.25">
      <c r="A65" t="s">
        <v>175</v>
      </c>
      <c r="B65">
        <v>2E-3</v>
      </c>
      <c r="C65" t="s">
        <v>70</v>
      </c>
    </row>
    <row r="66" spans="1:3" x14ac:dyDescent="0.25">
      <c r="A66" t="s">
        <v>175</v>
      </c>
      <c r="B66">
        <v>2E-3</v>
      </c>
      <c r="C66" t="s">
        <v>70</v>
      </c>
    </row>
    <row r="67" spans="1:3" x14ac:dyDescent="0.25">
      <c r="A67" t="s">
        <v>175</v>
      </c>
      <c r="B67">
        <v>2E-3</v>
      </c>
      <c r="C67" t="s">
        <v>70</v>
      </c>
    </row>
    <row r="68" spans="1:3" x14ac:dyDescent="0.25">
      <c r="A68" t="s">
        <v>175</v>
      </c>
      <c r="B68">
        <v>2E-3</v>
      </c>
      <c r="C68" t="s">
        <v>70</v>
      </c>
    </row>
    <row r="69" spans="1:3" x14ac:dyDescent="0.25">
      <c r="A69" t="s">
        <v>175</v>
      </c>
      <c r="B69">
        <v>2E-3</v>
      </c>
      <c r="C69" t="s">
        <v>70</v>
      </c>
    </row>
    <row r="70" spans="1:3" x14ac:dyDescent="0.25">
      <c r="A70" t="s">
        <v>175</v>
      </c>
      <c r="B70">
        <v>2E-3</v>
      </c>
      <c r="C70" t="s">
        <v>70</v>
      </c>
    </row>
    <row r="71" spans="1:3" x14ac:dyDescent="0.25">
      <c r="A71" t="s">
        <v>175</v>
      </c>
      <c r="B71">
        <v>2E-3</v>
      </c>
      <c r="C71" t="s">
        <v>70</v>
      </c>
    </row>
    <row r="72" spans="1:3" x14ac:dyDescent="0.25">
      <c r="A72" t="s">
        <v>175</v>
      </c>
      <c r="B72">
        <v>2E-3</v>
      </c>
      <c r="C72" t="s">
        <v>70</v>
      </c>
    </row>
    <row r="73" spans="1:3" x14ac:dyDescent="0.25">
      <c r="A73" t="s">
        <v>175</v>
      </c>
      <c r="B73">
        <v>2E-3</v>
      </c>
      <c r="C73" t="s">
        <v>70</v>
      </c>
    </row>
    <row r="74" spans="1:3" x14ac:dyDescent="0.25">
      <c r="A74" t="s">
        <v>175</v>
      </c>
      <c r="B74">
        <v>2E-3</v>
      </c>
      <c r="C74" t="s">
        <v>70</v>
      </c>
    </row>
    <row r="75" spans="1:3" x14ac:dyDescent="0.25">
      <c r="A75" t="s">
        <v>175</v>
      </c>
      <c r="B75">
        <v>2E-3</v>
      </c>
      <c r="C75" t="s">
        <v>70</v>
      </c>
    </row>
    <row r="76" spans="1:3" x14ac:dyDescent="0.25">
      <c r="A76" t="s">
        <v>175</v>
      </c>
      <c r="B76">
        <v>2E-3</v>
      </c>
      <c r="C76" t="s">
        <v>70</v>
      </c>
    </row>
    <row r="77" spans="1:3" x14ac:dyDescent="0.25">
      <c r="A77" t="s">
        <v>175</v>
      </c>
      <c r="B77">
        <v>2E-3</v>
      </c>
      <c r="C77" t="s">
        <v>70</v>
      </c>
    </row>
    <row r="78" spans="1:3" x14ac:dyDescent="0.25">
      <c r="A78" t="s">
        <v>175</v>
      </c>
      <c r="B78">
        <v>2E-3</v>
      </c>
      <c r="C78" t="s">
        <v>70</v>
      </c>
    </row>
    <row r="79" spans="1:3" x14ac:dyDescent="0.25">
      <c r="A79" t="s">
        <v>175</v>
      </c>
      <c r="B79">
        <v>2E-3</v>
      </c>
      <c r="C79" t="s">
        <v>70</v>
      </c>
    </row>
    <row r="80" spans="1:3" x14ac:dyDescent="0.25">
      <c r="A80" t="s">
        <v>175</v>
      </c>
      <c r="B80">
        <v>2E-3</v>
      </c>
      <c r="C80" t="s">
        <v>70</v>
      </c>
    </row>
    <row r="81" spans="1:3" x14ac:dyDescent="0.25">
      <c r="A81" t="s">
        <v>175</v>
      </c>
      <c r="B81">
        <v>2E-3</v>
      </c>
      <c r="C81" t="s">
        <v>70</v>
      </c>
    </row>
    <row r="82" spans="1:3" x14ac:dyDescent="0.25">
      <c r="A82" t="s">
        <v>175</v>
      </c>
      <c r="B82">
        <v>2E-3</v>
      </c>
      <c r="C82" t="s">
        <v>70</v>
      </c>
    </row>
    <row r="83" spans="1:3" x14ac:dyDescent="0.25">
      <c r="A83" t="s">
        <v>175</v>
      </c>
      <c r="B83">
        <v>2E-3</v>
      </c>
      <c r="C83" t="s">
        <v>70</v>
      </c>
    </row>
    <row r="84" spans="1:3" x14ac:dyDescent="0.25">
      <c r="A84" t="s">
        <v>175</v>
      </c>
      <c r="B84">
        <v>2E-3</v>
      </c>
      <c r="C84" t="s">
        <v>70</v>
      </c>
    </row>
    <row r="85" spans="1:3" x14ac:dyDescent="0.25">
      <c r="A85" t="s">
        <v>175</v>
      </c>
      <c r="B85">
        <v>2E-3</v>
      </c>
      <c r="C85" t="s">
        <v>70</v>
      </c>
    </row>
    <row r="86" spans="1:3" x14ac:dyDescent="0.25">
      <c r="A86" t="s">
        <v>175</v>
      </c>
      <c r="B86">
        <v>2E-3</v>
      </c>
      <c r="C86" t="s">
        <v>70</v>
      </c>
    </row>
    <row r="87" spans="1:3" x14ac:dyDescent="0.25">
      <c r="A87" t="s">
        <v>175</v>
      </c>
      <c r="B87">
        <v>2E-3</v>
      </c>
      <c r="C87" t="s">
        <v>70</v>
      </c>
    </row>
    <row r="88" spans="1:3" x14ac:dyDescent="0.25">
      <c r="A88" t="s">
        <v>175</v>
      </c>
      <c r="B88">
        <v>2E-3</v>
      </c>
      <c r="C88" t="s">
        <v>70</v>
      </c>
    </row>
    <row r="89" spans="1:3" x14ac:dyDescent="0.25">
      <c r="A89" t="s">
        <v>175</v>
      </c>
      <c r="B89">
        <v>2E-3</v>
      </c>
      <c r="C89" t="s">
        <v>70</v>
      </c>
    </row>
    <row r="90" spans="1:3" x14ac:dyDescent="0.25">
      <c r="A90" t="s">
        <v>175</v>
      </c>
      <c r="B90">
        <v>2E-3</v>
      </c>
      <c r="C90" t="s">
        <v>70</v>
      </c>
    </row>
    <row r="91" spans="1:3" x14ac:dyDescent="0.25">
      <c r="A91" t="s">
        <v>175</v>
      </c>
      <c r="B91">
        <v>2E-3</v>
      </c>
      <c r="C91" t="s">
        <v>70</v>
      </c>
    </row>
    <row r="92" spans="1:3" x14ac:dyDescent="0.25">
      <c r="A92" t="s">
        <v>175</v>
      </c>
      <c r="B92">
        <v>2E-3</v>
      </c>
      <c r="C92" t="s">
        <v>70</v>
      </c>
    </row>
    <row r="93" spans="1:3" x14ac:dyDescent="0.25">
      <c r="A93" t="s">
        <v>175</v>
      </c>
      <c r="B93">
        <v>2E-3</v>
      </c>
      <c r="C93" t="s">
        <v>70</v>
      </c>
    </row>
    <row r="94" spans="1:3" x14ac:dyDescent="0.25">
      <c r="A94" t="s">
        <v>175</v>
      </c>
      <c r="B94">
        <v>2E-3</v>
      </c>
      <c r="C94" t="s">
        <v>70</v>
      </c>
    </row>
    <row r="95" spans="1:3" x14ac:dyDescent="0.25">
      <c r="A95" t="s">
        <v>175</v>
      </c>
      <c r="B95">
        <v>2E-3</v>
      </c>
      <c r="C95" t="s">
        <v>70</v>
      </c>
    </row>
    <row r="96" spans="1:3" x14ac:dyDescent="0.25">
      <c r="A96" t="s">
        <v>175</v>
      </c>
      <c r="B96">
        <v>2E-3</v>
      </c>
      <c r="C96" t="s">
        <v>70</v>
      </c>
    </row>
    <row r="97" spans="1:3" x14ac:dyDescent="0.25">
      <c r="A97" t="s">
        <v>175</v>
      </c>
      <c r="B97">
        <v>2E-3</v>
      </c>
      <c r="C97" t="s">
        <v>70</v>
      </c>
    </row>
    <row r="98" spans="1:3" x14ac:dyDescent="0.25">
      <c r="A98" t="s">
        <v>175</v>
      </c>
      <c r="B98">
        <v>2E-3</v>
      </c>
      <c r="C98" t="s">
        <v>70</v>
      </c>
    </row>
    <row r="99" spans="1:3" x14ac:dyDescent="0.25">
      <c r="A99" t="s">
        <v>175</v>
      </c>
      <c r="B99">
        <v>2E-3</v>
      </c>
      <c r="C99" t="s">
        <v>70</v>
      </c>
    </row>
    <row r="100" spans="1:3" x14ac:dyDescent="0.25">
      <c r="A100" t="s">
        <v>175</v>
      </c>
      <c r="B100">
        <v>2E-3</v>
      </c>
      <c r="C100" t="s">
        <v>70</v>
      </c>
    </row>
    <row r="101" spans="1:3" x14ac:dyDescent="0.25">
      <c r="A101" t="s">
        <v>175</v>
      </c>
      <c r="B101">
        <v>2E-3</v>
      </c>
      <c r="C101" t="s">
        <v>70</v>
      </c>
    </row>
    <row r="102" spans="1:3" x14ac:dyDescent="0.25">
      <c r="A102" t="s">
        <v>175</v>
      </c>
      <c r="B102">
        <v>2E-3</v>
      </c>
      <c r="C102" t="s">
        <v>70</v>
      </c>
    </row>
    <row r="103" spans="1:3" x14ac:dyDescent="0.25">
      <c r="A103" t="s">
        <v>175</v>
      </c>
      <c r="B103">
        <v>2E-3</v>
      </c>
      <c r="C103" t="s">
        <v>70</v>
      </c>
    </row>
    <row r="104" spans="1:3" x14ac:dyDescent="0.25">
      <c r="A104" t="s">
        <v>175</v>
      </c>
      <c r="B104">
        <v>2E-3</v>
      </c>
      <c r="C104" t="s">
        <v>70</v>
      </c>
    </row>
    <row r="105" spans="1:3" x14ac:dyDescent="0.25">
      <c r="A105" t="s">
        <v>175</v>
      </c>
      <c r="B105">
        <v>2E-3</v>
      </c>
      <c r="C105" t="s">
        <v>70</v>
      </c>
    </row>
    <row r="106" spans="1:3" x14ac:dyDescent="0.25">
      <c r="A106" t="s">
        <v>175</v>
      </c>
      <c r="B106">
        <v>2E-3</v>
      </c>
      <c r="C106" t="s">
        <v>70</v>
      </c>
    </row>
    <row r="107" spans="1:3" x14ac:dyDescent="0.25">
      <c r="A107" t="s">
        <v>175</v>
      </c>
      <c r="B107">
        <v>2E-3</v>
      </c>
      <c r="C107" t="s">
        <v>70</v>
      </c>
    </row>
    <row r="108" spans="1:3" x14ac:dyDescent="0.25">
      <c r="A108" t="s">
        <v>175</v>
      </c>
      <c r="B108">
        <v>2E-3</v>
      </c>
      <c r="C108" t="s">
        <v>70</v>
      </c>
    </row>
    <row r="109" spans="1:3" x14ac:dyDescent="0.25">
      <c r="A109" t="s">
        <v>175</v>
      </c>
      <c r="B109">
        <v>2E-3</v>
      </c>
      <c r="C109" t="s">
        <v>70</v>
      </c>
    </row>
    <row r="110" spans="1:3" x14ac:dyDescent="0.25">
      <c r="A110" t="s">
        <v>175</v>
      </c>
      <c r="B110">
        <v>2E-3</v>
      </c>
      <c r="C110" t="s">
        <v>70</v>
      </c>
    </row>
    <row r="111" spans="1:3" x14ac:dyDescent="0.25">
      <c r="A111" t="s">
        <v>175</v>
      </c>
      <c r="B111">
        <v>2E-3</v>
      </c>
      <c r="C111" t="s">
        <v>70</v>
      </c>
    </row>
    <row r="112" spans="1:3" x14ac:dyDescent="0.25">
      <c r="A112" t="s">
        <v>175</v>
      </c>
      <c r="B112">
        <v>2E-3</v>
      </c>
      <c r="C112" t="s">
        <v>70</v>
      </c>
    </row>
    <row r="113" spans="1:3" x14ac:dyDescent="0.25">
      <c r="A113" t="s">
        <v>175</v>
      </c>
      <c r="B113">
        <v>2E-3</v>
      </c>
      <c r="C113" t="s">
        <v>70</v>
      </c>
    </row>
    <row r="114" spans="1:3" x14ac:dyDescent="0.25">
      <c r="A114" t="s">
        <v>175</v>
      </c>
      <c r="B114">
        <v>2E-3</v>
      </c>
      <c r="C114" t="s">
        <v>70</v>
      </c>
    </row>
    <row r="115" spans="1:3" x14ac:dyDescent="0.25">
      <c r="A115" t="s">
        <v>175</v>
      </c>
      <c r="B115">
        <v>2E-3</v>
      </c>
      <c r="C115" t="s">
        <v>70</v>
      </c>
    </row>
    <row r="116" spans="1:3" x14ac:dyDescent="0.25">
      <c r="A116" t="s">
        <v>175</v>
      </c>
      <c r="B116">
        <v>2E-3</v>
      </c>
      <c r="C116" t="s">
        <v>70</v>
      </c>
    </row>
    <row r="117" spans="1:3" x14ac:dyDescent="0.25">
      <c r="A117" t="s">
        <v>175</v>
      </c>
      <c r="B117">
        <v>2E-3</v>
      </c>
      <c r="C117" t="s">
        <v>70</v>
      </c>
    </row>
    <row r="118" spans="1:3" x14ac:dyDescent="0.25">
      <c r="A118" t="s">
        <v>175</v>
      </c>
      <c r="B118">
        <v>2E-3</v>
      </c>
      <c r="C118" t="s">
        <v>70</v>
      </c>
    </row>
    <row r="119" spans="1:3" x14ac:dyDescent="0.25">
      <c r="A119" t="s">
        <v>175</v>
      </c>
      <c r="B119">
        <v>2E-3</v>
      </c>
      <c r="C119" t="s">
        <v>70</v>
      </c>
    </row>
    <row r="120" spans="1:3" x14ac:dyDescent="0.25">
      <c r="A120" t="s">
        <v>175</v>
      </c>
      <c r="B120">
        <v>2E-3</v>
      </c>
      <c r="C120" t="s">
        <v>70</v>
      </c>
    </row>
    <row r="121" spans="1:3" x14ac:dyDescent="0.25">
      <c r="A121" t="s">
        <v>175</v>
      </c>
      <c r="B121">
        <v>2E-3</v>
      </c>
      <c r="C121" t="s">
        <v>70</v>
      </c>
    </row>
    <row r="122" spans="1:3" x14ac:dyDescent="0.25">
      <c r="A122" t="s">
        <v>175</v>
      </c>
      <c r="B122">
        <v>2E-3</v>
      </c>
      <c r="C122" t="s">
        <v>70</v>
      </c>
    </row>
    <row r="123" spans="1:3" x14ac:dyDescent="0.25">
      <c r="A123" t="s">
        <v>175</v>
      </c>
      <c r="B123">
        <v>2E-3</v>
      </c>
      <c r="C123" t="s">
        <v>70</v>
      </c>
    </row>
    <row r="124" spans="1:3" x14ac:dyDescent="0.25">
      <c r="A124" t="s">
        <v>175</v>
      </c>
      <c r="B124">
        <v>2E-3</v>
      </c>
      <c r="C124" t="s">
        <v>70</v>
      </c>
    </row>
    <row r="125" spans="1:3" x14ac:dyDescent="0.25">
      <c r="A125" t="s">
        <v>175</v>
      </c>
      <c r="B125">
        <v>2E-3</v>
      </c>
      <c r="C125" t="s">
        <v>70</v>
      </c>
    </row>
    <row r="126" spans="1:3" x14ac:dyDescent="0.25">
      <c r="A126" t="s">
        <v>175</v>
      </c>
      <c r="B126">
        <v>2E-3</v>
      </c>
      <c r="C126" t="s">
        <v>70</v>
      </c>
    </row>
    <row r="127" spans="1:3" x14ac:dyDescent="0.25">
      <c r="A127" t="s">
        <v>175</v>
      </c>
      <c r="B127">
        <v>2E-3</v>
      </c>
      <c r="C127" t="s">
        <v>70</v>
      </c>
    </row>
    <row r="128" spans="1:3" x14ac:dyDescent="0.25">
      <c r="A128" t="s">
        <v>175</v>
      </c>
      <c r="B128">
        <v>2E-3</v>
      </c>
      <c r="C128" t="s">
        <v>70</v>
      </c>
    </row>
    <row r="129" spans="1:3" x14ac:dyDescent="0.25">
      <c r="A129" t="s">
        <v>175</v>
      </c>
      <c r="B129">
        <v>2E-3</v>
      </c>
      <c r="C129" t="s">
        <v>70</v>
      </c>
    </row>
    <row r="130" spans="1:3" x14ac:dyDescent="0.25">
      <c r="A130" t="s">
        <v>175</v>
      </c>
      <c r="B130">
        <v>2E-3</v>
      </c>
      <c r="C130" t="s">
        <v>70</v>
      </c>
    </row>
    <row r="131" spans="1:3" x14ac:dyDescent="0.25">
      <c r="A131" t="s">
        <v>175</v>
      </c>
      <c r="B131">
        <v>2E-3</v>
      </c>
      <c r="C131" t="s">
        <v>70</v>
      </c>
    </row>
    <row r="132" spans="1:3" x14ac:dyDescent="0.25">
      <c r="A132" t="s">
        <v>175</v>
      </c>
      <c r="B132">
        <v>2E-3</v>
      </c>
      <c r="C132" t="s">
        <v>70</v>
      </c>
    </row>
    <row r="133" spans="1:3" x14ac:dyDescent="0.25">
      <c r="A133" t="s">
        <v>175</v>
      </c>
      <c r="B133">
        <v>2E-3</v>
      </c>
      <c r="C133" t="s">
        <v>70</v>
      </c>
    </row>
    <row r="134" spans="1:3" x14ac:dyDescent="0.25">
      <c r="A134" t="s">
        <v>175</v>
      </c>
      <c r="B134">
        <v>2E-3</v>
      </c>
      <c r="C134" t="s">
        <v>70</v>
      </c>
    </row>
    <row r="135" spans="1:3" x14ac:dyDescent="0.25">
      <c r="A135" t="s">
        <v>175</v>
      </c>
      <c r="B135">
        <v>2E-3</v>
      </c>
      <c r="C135" t="s">
        <v>70</v>
      </c>
    </row>
    <row r="136" spans="1:3" x14ac:dyDescent="0.25">
      <c r="A136" t="s">
        <v>175</v>
      </c>
      <c r="B136">
        <v>2E-3</v>
      </c>
      <c r="C136" t="s">
        <v>70</v>
      </c>
    </row>
    <row r="137" spans="1:3" x14ac:dyDescent="0.25">
      <c r="A137" t="s">
        <v>175</v>
      </c>
      <c r="B137">
        <v>2E-3</v>
      </c>
      <c r="C137" t="s">
        <v>70</v>
      </c>
    </row>
    <row r="138" spans="1:3" x14ac:dyDescent="0.25">
      <c r="A138" t="s">
        <v>175</v>
      </c>
      <c r="B138">
        <v>2E-3</v>
      </c>
      <c r="C138" t="s">
        <v>70</v>
      </c>
    </row>
    <row r="139" spans="1:3" x14ac:dyDescent="0.25">
      <c r="A139" t="s">
        <v>175</v>
      </c>
      <c r="B139">
        <v>2E-3</v>
      </c>
      <c r="C139" t="s">
        <v>70</v>
      </c>
    </row>
    <row r="140" spans="1:3" x14ac:dyDescent="0.25">
      <c r="A140" t="s">
        <v>175</v>
      </c>
      <c r="B140">
        <v>2E-3</v>
      </c>
      <c r="C140" t="s">
        <v>70</v>
      </c>
    </row>
    <row r="141" spans="1:3" x14ac:dyDescent="0.25">
      <c r="A141" t="s">
        <v>175</v>
      </c>
      <c r="B141">
        <v>2E-3</v>
      </c>
      <c r="C141" t="s">
        <v>70</v>
      </c>
    </row>
    <row r="142" spans="1:3" x14ac:dyDescent="0.25">
      <c r="A142" t="s">
        <v>175</v>
      </c>
      <c r="B142">
        <v>2E-3</v>
      </c>
      <c r="C142" t="s">
        <v>70</v>
      </c>
    </row>
    <row r="143" spans="1:3" x14ac:dyDescent="0.25">
      <c r="A143" t="s">
        <v>175</v>
      </c>
      <c r="B143">
        <v>2E-3</v>
      </c>
      <c r="C143" t="s">
        <v>70</v>
      </c>
    </row>
    <row r="144" spans="1:3" x14ac:dyDescent="0.25">
      <c r="A144" t="s">
        <v>175</v>
      </c>
      <c r="B144">
        <v>2E-3</v>
      </c>
      <c r="C144" t="s">
        <v>70</v>
      </c>
    </row>
    <row r="145" spans="1:3" x14ac:dyDescent="0.25">
      <c r="A145" t="s">
        <v>175</v>
      </c>
      <c r="B145">
        <v>2E-3</v>
      </c>
      <c r="C145" t="s">
        <v>70</v>
      </c>
    </row>
    <row r="146" spans="1:3" x14ac:dyDescent="0.25">
      <c r="A146" t="s">
        <v>175</v>
      </c>
      <c r="B146">
        <v>2E-3</v>
      </c>
      <c r="C146" t="s">
        <v>70</v>
      </c>
    </row>
    <row r="147" spans="1:3" x14ac:dyDescent="0.25">
      <c r="A147" t="s">
        <v>175</v>
      </c>
      <c r="B147">
        <v>2E-3</v>
      </c>
      <c r="C147" t="s">
        <v>70</v>
      </c>
    </row>
    <row r="148" spans="1:3" x14ac:dyDescent="0.25">
      <c r="A148" t="s">
        <v>175</v>
      </c>
      <c r="B148">
        <v>2E-3</v>
      </c>
      <c r="C148" t="s">
        <v>70</v>
      </c>
    </row>
    <row r="149" spans="1:3" x14ac:dyDescent="0.25">
      <c r="A149" t="s">
        <v>175</v>
      </c>
      <c r="B149">
        <v>2E-3</v>
      </c>
      <c r="C149" t="s">
        <v>70</v>
      </c>
    </row>
    <row r="150" spans="1:3" x14ac:dyDescent="0.25">
      <c r="A150" t="s">
        <v>175</v>
      </c>
      <c r="B150">
        <v>2E-3</v>
      </c>
      <c r="C150" t="s">
        <v>70</v>
      </c>
    </row>
    <row r="151" spans="1:3" x14ac:dyDescent="0.25">
      <c r="A151" t="s">
        <v>175</v>
      </c>
      <c r="B151">
        <v>2E-3</v>
      </c>
      <c r="C151" t="s">
        <v>70</v>
      </c>
    </row>
    <row r="152" spans="1:3" x14ac:dyDescent="0.25">
      <c r="A152" t="s">
        <v>175</v>
      </c>
      <c r="B152">
        <v>2E-3</v>
      </c>
      <c r="C152" t="s">
        <v>70</v>
      </c>
    </row>
    <row r="153" spans="1:3" x14ac:dyDescent="0.25">
      <c r="A153" t="s">
        <v>175</v>
      </c>
      <c r="B153">
        <v>2E-3</v>
      </c>
      <c r="C153" t="s">
        <v>70</v>
      </c>
    </row>
    <row r="154" spans="1:3" x14ac:dyDescent="0.25">
      <c r="A154" t="s">
        <v>175</v>
      </c>
      <c r="B154">
        <v>2E-3</v>
      </c>
      <c r="C154" t="s">
        <v>70</v>
      </c>
    </row>
    <row r="155" spans="1:3" x14ac:dyDescent="0.25">
      <c r="A155" t="s">
        <v>175</v>
      </c>
      <c r="B155">
        <v>2E-3</v>
      </c>
      <c r="C155" t="s">
        <v>70</v>
      </c>
    </row>
    <row r="156" spans="1:3" x14ac:dyDescent="0.25">
      <c r="A156" t="s">
        <v>175</v>
      </c>
      <c r="B156">
        <v>2E-3</v>
      </c>
      <c r="C156" t="s">
        <v>70</v>
      </c>
    </row>
    <row r="157" spans="1:3" x14ac:dyDescent="0.25">
      <c r="A157" t="s">
        <v>175</v>
      </c>
      <c r="B157">
        <v>2E-3</v>
      </c>
      <c r="C157" t="s">
        <v>70</v>
      </c>
    </row>
    <row r="158" spans="1:3" x14ac:dyDescent="0.25">
      <c r="A158" t="s">
        <v>175</v>
      </c>
      <c r="B158">
        <v>2E-3</v>
      </c>
      <c r="C158" t="s">
        <v>70</v>
      </c>
    </row>
    <row r="159" spans="1:3" x14ac:dyDescent="0.25">
      <c r="A159" t="s">
        <v>175</v>
      </c>
      <c r="B159">
        <v>2E-3</v>
      </c>
      <c r="C159" t="s">
        <v>70</v>
      </c>
    </row>
    <row r="160" spans="1:3" x14ac:dyDescent="0.25">
      <c r="A160" t="s">
        <v>175</v>
      </c>
      <c r="B160">
        <v>2E-3</v>
      </c>
      <c r="C160" t="s">
        <v>70</v>
      </c>
    </row>
    <row r="161" spans="1:3" x14ac:dyDescent="0.25">
      <c r="A161" t="s">
        <v>175</v>
      </c>
      <c r="B161">
        <v>2E-3</v>
      </c>
      <c r="C161" t="s">
        <v>70</v>
      </c>
    </row>
    <row r="162" spans="1:3" x14ac:dyDescent="0.25">
      <c r="A162" t="s">
        <v>175</v>
      </c>
      <c r="B162">
        <v>2E-3</v>
      </c>
      <c r="C162" t="s">
        <v>70</v>
      </c>
    </row>
    <row r="163" spans="1:3" x14ac:dyDescent="0.25">
      <c r="A163" t="s">
        <v>175</v>
      </c>
      <c r="B163">
        <v>2E-3</v>
      </c>
      <c r="C163" t="s">
        <v>70</v>
      </c>
    </row>
    <row r="164" spans="1:3" x14ac:dyDescent="0.25">
      <c r="A164" t="s">
        <v>175</v>
      </c>
      <c r="B164">
        <v>2E-3</v>
      </c>
      <c r="C164" t="s">
        <v>70</v>
      </c>
    </row>
    <row r="165" spans="1:3" x14ac:dyDescent="0.25">
      <c r="A165" t="s">
        <v>175</v>
      </c>
      <c r="B165">
        <v>2E-3</v>
      </c>
      <c r="C165" t="s">
        <v>70</v>
      </c>
    </row>
    <row r="166" spans="1:3" x14ac:dyDescent="0.25">
      <c r="A166" t="s">
        <v>175</v>
      </c>
      <c r="B166">
        <v>2E-3</v>
      </c>
      <c r="C166" t="s">
        <v>70</v>
      </c>
    </row>
    <row r="167" spans="1:3" x14ac:dyDescent="0.25">
      <c r="A167" t="s">
        <v>175</v>
      </c>
      <c r="B167">
        <v>2E-3</v>
      </c>
      <c r="C167" t="s">
        <v>70</v>
      </c>
    </row>
    <row r="168" spans="1:3" x14ac:dyDescent="0.25">
      <c r="A168" t="s">
        <v>175</v>
      </c>
      <c r="B168">
        <v>2E-3</v>
      </c>
      <c r="C168" t="s">
        <v>70</v>
      </c>
    </row>
    <row r="169" spans="1:3" x14ac:dyDescent="0.25">
      <c r="A169" t="s">
        <v>175</v>
      </c>
      <c r="B169">
        <v>2E-3</v>
      </c>
      <c r="C169" t="s">
        <v>70</v>
      </c>
    </row>
    <row r="170" spans="1:3" x14ac:dyDescent="0.25">
      <c r="A170" t="s">
        <v>175</v>
      </c>
      <c r="B170">
        <v>2E-3</v>
      </c>
      <c r="C170" t="s">
        <v>70</v>
      </c>
    </row>
    <row r="171" spans="1:3" x14ac:dyDescent="0.25">
      <c r="A171" t="s">
        <v>175</v>
      </c>
      <c r="B171">
        <v>2E-3</v>
      </c>
      <c r="C171" t="s">
        <v>70</v>
      </c>
    </row>
    <row r="172" spans="1:3" x14ac:dyDescent="0.25">
      <c r="A172" t="s">
        <v>175</v>
      </c>
      <c r="B172">
        <v>2E-3</v>
      </c>
      <c r="C172" t="s">
        <v>70</v>
      </c>
    </row>
    <row r="173" spans="1:3" x14ac:dyDescent="0.25">
      <c r="A173" t="s">
        <v>175</v>
      </c>
      <c r="B173">
        <v>2E-3</v>
      </c>
      <c r="C173" t="s">
        <v>70</v>
      </c>
    </row>
    <row r="174" spans="1:3" x14ac:dyDescent="0.25">
      <c r="A174" t="s">
        <v>175</v>
      </c>
      <c r="B174">
        <v>2E-3</v>
      </c>
      <c r="C174" t="s">
        <v>70</v>
      </c>
    </row>
    <row r="175" spans="1:3" x14ac:dyDescent="0.25">
      <c r="A175" t="s">
        <v>175</v>
      </c>
      <c r="B175">
        <v>2E-3</v>
      </c>
      <c r="C175" t="s">
        <v>70</v>
      </c>
    </row>
    <row r="176" spans="1:3" x14ac:dyDescent="0.25">
      <c r="A176" t="s">
        <v>175</v>
      </c>
      <c r="B176">
        <v>2E-3</v>
      </c>
      <c r="C176" t="s">
        <v>70</v>
      </c>
    </row>
    <row r="177" spans="1:3" x14ac:dyDescent="0.25">
      <c r="A177" t="s">
        <v>175</v>
      </c>
      <c r="B177">
        <v>2E-3</v>
      </c>
      <c r="C177" t="s">
        <v>70</v>
      </c>
    </row>
    <row r="178" spans="1:3" x14ac:dyDescent="0.25">
      <c r="A178" t="s">
        <v>175</v>
      </c>
      <c r="B178">
        <v>2E-3</v>
      </c>
      <c r="C178" t="s">
        <v>70</v>
      </c>
    </row>
    <row r="179" spans="1:3" x14ac:dyDescent="0.25">
      <c r="A179" t="s">
        <v>175</v>
      </c>
      <c r="B179">
        <v>2E-3</v>
      </c>
      <c r="C179" t="s">
        <v>70</v>
      </c>
    </row>
    <row r="180" spans="1:3" x14ac:dyDescent="0.25">
      <c r="A180" t="s">
        <v>175</v>
      </c>
      <c r="B180">
        <v>2E-3</v>
      </c>
      <c r="C180" t="s">
        <v>70</v>
      </c>
    </row>
    <row r="181" spans="1:3" x14ac:dyDescent="0.25">
      <c r="A181" t="s">
        <v>175</v>
      </c>
      <c r="B181">
        <v>2E-3</v>
      </c>
      <c r="C181" t="s">
        <v>70</v>
      </c>
    </row>
    <row r="182" spans="1:3" x14ac:dyDescent="0.25">
      <c r="A182" t="s">
        <v>175</v>
      </c>
      <c r="B182">
        <v>2E-3</v>
      </c>
      <c r="C182" t="s">
        <v>70</v>
      </c>
    </row>
    <row r="183" spans="1:3" x14ac:dyDescent="0.25">
      <c r="A183" t="s">
        <v>175</v>
      </c>
      <c r="B183">
        <v>2E-3</v>
      </c>
      <c r="C183" t="s">
        <v>70</v>
      </c>
    </row>
    <row r="184" spans="1:3" x14ac:dyDescent="0.25">
      <c r="A184" t="s">
        <v>175</v>
      </c>
      <c r="B184">
        <v>2E-3</v>
      </c>
      <c r="C184" t="s">
        <v>70</v>
      </c>
    </row>
    <row r="185" spans="1:3" x14ac:dyDescent="0.25">
      <c r="A185" t="s">
        <v>175</v>
      </c>
      <c r="B185">
        <v>2E-3</v>
      </c>
      <c r="C185" t="s">
        <v>70</v>
      </c>
    </row>
    <row r="186" spans="1:3" x14ac:dyDescent="0.25">
      <c r="A186" t="s">
        <v>175</v>
      </c>
      <c r="B186">
        <v>2E-3</v>
      </c>
      <c r="C186" t="s">
        <v>70</v>
      </c>
    </row>
    <row r="187" spans="1:3" x14ac:dyDescent="0.25">
      <c r="A187" t="s">
        <v>175</v>
      </c>
      <c r="B187">
        <v>2E-3</v>
      </c>
      <c r="C187" t="s">
        <v>70</v>
      </c>
    </row>
    <row r="188" spans="1:3" x14ac:dyDescent="0.25">
      <c r="A188" t="s">
        <v>175</v>
      </c>
      <c r="B188">
        <v>2E-3</v>
      </c>
      <c r="C188" t="s">
        <v>70</v>
      </c>
    </row>
    <row r="189" spans="1:3" x14ac:dyDescent="0.25">
      <c r="A189" t="s">
        <v>175</v>
      </c>
      <c r="B189">
        <v>2E-3</v>
      </c>
      <c r="C189" t="s">
        <v>70</v>
      </c>
    </row>
    <row r="190" spans="1:3" x14ac:dyDescent="0.25">
      <c r="A190" t="s">
        <v>175</v>
      </c>
      <c r="B190">
        <v>2E-3</v>
      </c>
      <c r="C190" t="s">
        <v>70</v>
      </c>
    </row>
    <row r="191" spans="1:3" x14ac:dyDescent="0.25">
      <c r="A191" t="s">
        <v>175</v>
      </c>
      <c r="B191">
        <v>2E-3</v>
      </c>
      <c r="C191" t="s">
        <v>70</v>
      </c>
    </row>
    <row r="192" spans="1:3" x14ac:dyDescent="0.25">
      <c r="A192" t="s">
        <v>175</v>
      </c>
      <c r="B192">
        <v>2E-3</v>
      </c>
      <c r="C192" t="s">
        <v>70</v>
      </c>
    </row>
    <row r="193" spans="1:3" x14ac:dyDescent="0.25">
      <c r="A193" t="s">
        <v>175</v>
      </c>
      <c r="B193">
        <v>2E-3</v>
      </c>
      <c r="C193" t="s">
        <v>70</v>
      </c>
    </row>
    <row r="194" spans="1:3" x14ac:dyDescent="0.25">
      <c r="A194" t="s">
        <v>175</v>
      </c>
      <c r="B194">
        <v>2E-3</v>
      </c>
      <c r="C194" t="s">
        <v>70</v>
      </c>
    </row>
    <row r="195" spans="1:3" x14ac:dyDescent="0.25">
      <c r="A195" t="s">
        <v>175</v>
      </c>
      <c r="B195">
        <v>2E-3</v>
      </c>
      <c r="C195" t="s">
        <v>70</v>
      </c>
    </row>
    <row r="196" spans="1:3" x14ac:dyDescent="0.25">
      <c r="A196" t="s">
        <v>175</v>
      </c>
      <c r="B196">
        <v>2E-3</v>
      </c>
      <c r="C196" t="s">
        <v>70</v>
      </c>
    </row>
    <row r="197" spans="1:3" x14ac:dyDescent="0.25">
      <c r="A197" t="s">
        <v>176</v>
      </c>
      <c r="B197">
        <v>0.32900000000000001</v>
      </c>
      <c r="C197" t="s">
        <v>39</v>
      </c>
    </row>
    <row r="198" spans="1:3" x14ac:dyDescent="0.25">
      <c r="A198" t="s">
        <v>39</v>
      </c>
      <c r="C198" t="s">
        <v>39</v>
      </c>
    </row>
    <row r="199" spans="1:3" x14ac:dyDescent="0.25">
      <c r="A199" t="s">
        <v>177</v>
      </c>
      <c r="B199">
        <v>0.21099999999999999</v>
      </c>
      <c r="C199" t="s">
        <v>178</v>
      </c>
    </row>
    <row r="200" spans="1:3" x14ac:dyDescent="0.25">
      <c r="A200" t="s">
        <v>177</v>
      </c>
      <c r="B200">
        <v>2.4E-2</v>
      </c>
      <c r="C200" t="s">
        <v>178</v>
      </c>
    </row>
    <row r="201" spans="1:3" x14ac:dyDescent="0.25">
      <c r="A201" t="s">
        <v>177</v>
      </c>
      <c r="B201">
        <v>1.6E-2</v>
      </c>
      <c r="C201" t="s">
        <v>178</v>
      </c>
    </row>
    <row r="202" spans="1:3" x14ac:dyDescent="0.25">
      <c r="A202" t="s">
        <v>177</v>
      </c>
      <c r="B202">
        <v>2.1000000000000001E-2</v>
      </c>
      <c r="C202" t="s">
        <v>178</v>
      </c>
    </row>
    <row r="203" spans="1:3" x14ac:dyDescent="0.25">
      <c r="A203" t="s">
        <v>177</v>
      </c>
      <c r="B203">
        <v>1.4E-2</v>
      </c>
      <c r="C203" t="s">
        <v>178</v>
      </c>
    </row>
    <row r="204" spans="1:3" x14ac:dyDescent="0.25">
      <c r="A204" t="s">
        <v>177</v>
      </c>
      <c r="B204">
        <v>9.0999999999999998E-2</v>
      </c>
      <c r="C204" t="s">
        <v>178</v>
      </c>
    </row>
    <row r="205" spans="1:3" x14ac:dyDescent="0.25">
      <c r="A205" t="s">
        <v>177</v>
      </c>
      <c r="B205">
        <v>1.2999999999999999E-2</v>
      </c>
      <c r="C205" t="s">
        <v>178</v>
      </c>
    </row>
    <row r="206" spans="1:3" x14ac:dyDescent="0.25">
      <c r="A206" t="s">
        <v>177</v>
      </c>
      <c r="B206">
        <v>1.6E-2</v>
      </c>
      <c r="C206" t="s">
        <v>178</v>
      </c>
    </row>
    <row r="207" spans="1:3" x14ac:dyDescent="0.25">
      <c r="A207" t="s">
        <v>177</v>
      </c>
      <c r="B207">
        <v>1.2999999999999999E-2</v>
      </c>
      <c r="C207" t="s">
        <v>178</v>
      </c>
    </row>
    <row r="208" spans="1:3" x14ac:dyDescent="0.25">
      <c r="A208" t="s">
        <v>179</v>
      </c>
      <c r="B208">
        <v>0.42</v>
      </c>
      <c r="C208" t="s">
        <v>39</v>
      </c>
    </row>
    <row r="209" spans="1:3" x14ac:dyDescent="0.25">
      <c r="A209" t="s">
        <v>39</v>
      </c>
      <c r="C209" t="s">
        <v>39</v>
      </c>
    </row>
    <row r="210" spans="1:3" x14ac:dyDescent="0.25">
      <c r="A210" t="s">
        <v>180</v>
      </c>
      <c r="B210">
        <v>0.29299999999999998</v>
      </c>
      <c r="C210" t="s">
        <v>178</v>
      </c>
    </row>
    <row r="211" spans="1:3" x14ac:dyDescent="0.25">
      <c r="A211" t="s">
        <v>180</v>
      </c>
      <c r="B211">
        <v>1.2E-2</v>
      </c>
      <c r="C211" t="s">
        <v>178</v>
      </c>
    </row>
    <row r="212" spans="1:3" x14ac:dyDescent="0.25">
      <c r="A212" t="s">
        <v>181</v>
      </c>
      <c r="B212">
        <v>0.30499999999999999</v>
      </c>
      <c r="C212" t="s">
        <v>39</v>
      </c>
    </row>
    <row r="213" spans="1:3" x14ac:dyDescent="0.25">
      <c r="A213" t="s">
        <v>39</v>
      </c>
      <c r="C213" t="s">
        <v>39</v>
      </c>
    </row>
    <row r="214" spans="1:3" x14ac:dyDescent="0.25">
      <c r="A214" t="s">
        <v>182</v>
      </c>
      <c r="B214">
        <v>4.1000000000000002E-2</v>
      </c>
      <c r="C214" t="s">
        <v>70</v>
      </c>
    </row>
    <row r="215" spans="1:3" x14ac:dyDescent="0.25">
      <c r="A215" t="s">
        <v>182</v>
      </c>
      <c r="B215">
        <v>4.1000000000000002E-2</v>
      </c>
      <c r="C215" t="s">
        <v>70</v>
      </c>
    </row>
    <row r="216" spans="1:3" x14ac:dyDescent="0.25">
      <c r="A216" t="s">
        <v>182</v>
      </c>
      <c r="B216">
        <v>4.1000000000000002E-2</v>
      </c>
      <c r="C216" t="s">
        <v>70</v>
      </c>
    </row>
    <row r="217" spans="1:3" x14ac:dyDescent="0.25">
      <c r="A217" t="s">
        <v>182</v>
      </c>
      <c r="B217">
        <v>4.1000000000000002E-2</v>
      </c>
      <c r="C217" t="s">
        <v>70</v>
      </c>
    </row>
    <row r="218" spans="1:3" x14ac:dyDescent="0.25">
      <c r="A218" t="s">
        <v>182</v>
      </c>
      <c r="B218">
        <v>4.1000000000000002E-2</v>
      </c>
      <c r="C218" t="s">
        <v>70</v>
      </c>
    </row>
    <row r="219" spans="1:3" x14ac:dyDescent="0.25">
      <c r="A219" t="s">
        <v>182</v>
      </c>
      <c r="B219">
        <v>4.1000000000000002E-2</v>
      </c>
      <c r="C219" t="s">
        <v>70</v>
      </c>
    </row>
    <row r="220" spans="1:3" x14ac:dyDescent="0.25">
      <c r="A220" t="s">
        <v>182</v>
      </c>
      <c r="B220">
        <v>4.1000000000000002E-2</v>
      </c>
      <c r="C220" t="s">
        <v>70</v>
      </c>
    </row>
    <row r="221" spans="1:3" x14ac:dyDescent="0.25">
      <c r="A221" t="s">
        <v>182</v>
      </c>
      <c r="B221">
        <v>0.01</v>
      </c>
      <c r="C221" t="s">
        <v>70</v>
      </c>
    </row>
    <row r="222" spans="1:3" x14ac:dyDescent="0.25">
      <c r="A222" t="s">
        <v>182</v>
      </c>
      <c r="B222">
        <v>0.01</v>
      </c>
      <c r="C222" t="s">
        <v>70</v>
      </c>
    </row>
    <row r="223" spans="1:3" x14ac:dyDescent="0.25">
      <c r="A223" t="s">
        <v>182</v>
      </c>
      <c r="B223">
        <v>4.1000000000000002E-2</v>
      </c>
      <c r="C223" t="s">
        <v>70</v>
      </c>
    </row>
    <row r="224" spans="1:3" x14ac:dyDescent="0.25">
      <c r="A224" t="s">
        <v>183</v>
      </c>
      <c r="B224">
        <v>0.34399999999999997</v>
      </c>
      <c r="C224" t="s">
        <v>39</v>
      </c>
    </row>
    <row r="225" spans="1:3" x14ac:dyDescent="0.25">
      <c r="A225" t="s">
        <v>184</v>
      </c>
      <c r="B225">
        <v>3.105</v>
      </c>
      <c r="C225" t="s">
        <v>39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9314A-B882-4056-9E4F-40076053B68B}">
  <sheetPr>
    <tabColor rgb="FF00B0F0"/>
  </sheetPr>
  <dimension ref="A1:C6"/>
  <sheetViews>
    <sheetView workbookViewId="0">
      <selection activeCell="A4" sqref="A4"/>
    </sheetView>
  </sheetViews>
  <sheetFormatPr defaultRowHeight="15" x14ac:dyDescent="0.25"/>
  <cols>
    <col min="1" max="1" width="36" bestFit="1" customWidth="1"/>
    <col min="2" max="2" width="19" bestFit="1" customWidth="1"/>
    <col min="3" max="3" width="12.85546875" bestFit="1" customWidth="1"/>
  </cols>
  <sheetData>
    <row r="1" spans="1:3" x14ac:dyDescent="0.25">
      <c r="A1" t="s">
        <v>36</v>
      </c>
      <c r="B1" t="s">
        <v>55</v>
      </c>
      <c r="C1" t="s">
        <v>38</v>
      </c>
    </row>
    <row r="2" spans="1:3" x14ac:dyDescent="0.25">
      <c r="A2" t="s">
        <v>72</v>
      </c>
      <c r="B2">
        <v>0.39</v>
      </c>
      <c r="C2" t="s">
        <v>39</v>
      </c>
    </row>
    <row r="3" spans="1:3" x14ac:dyDescent="0.25">
      <c r="A3" t="s">
        <v>72</v>
      </c>
      <c r="B3">
        <v>0.39</v>
      </c>
      <c r="C3" t="s">
        <v>39</v>
      </c>
    </row>
    <row r="4" spans="1:3" x14ac:dyDescent="0.25">
      <c r="A4" t="s">
        <v>72</v>
      </c>
      <c r="B4">
        <v>0.33</v>
      </c>
      <c r="C4" t="s">
        <v>39</v>
      </c>
    </row>
    <row r="5" spans="1:3" x14ac:dyDescent="0.25">
      <c r="A5" t="s">
        <v>72</v>
      </c>
      <c r="B5">
        <v>0.28999999999999998</v>
      </c>
      <c r="C5" t="s">
        <v>39</v>
      </c>
    </row>
    <row r="6" spans="1:3" x14ac:dyDescent="0.25">
      <c r="A6" t="s">
        <v>73</v>
      </c>
      <c r="B6">
        <v>1.4</v>
      </c>
      <c r="C6" t="s">
        <v>39</v>
      </c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7FEB9-DEFF-4E83-846A-ECF586734B25}">
  <sheetPr>
    <tabColor rgb="FF00B0F0"/>
  </sheetPr>
  <dimension ref="A1:C1"/>
  <sheetViews>
    <sheetView workbookViewId="0">
      <selection activeCell="C11" sqref="C11"/>
    </sheetView>
  </sheetViews>
  <sheetFormatPr defaultRowHeight="15" x14ac:dyDescent="0.25"/>
  <cols>
    <col min="1" max="1" width="17.7109375" bestFit="1" customWidth="1"/>
    <col min="2" max="2" width="10.28515625" bestFit="1" customWidth="1"/>
    <col min="3" max="3" width="12.85546875" bestFit="1" customWidth="1"/>
  </cols>
  <sheetData>
    <row r="1" spans="1:3" x14ac:dyDescent="0.25">
      <c r="A1" t="s">
        <v>36</v>
      </c>
      <c r="B1" t="s">
        <v>37</v>
      </c>
      <c r="C1" t="s">
        <v>38</v>
      </c>
    </row>
  </sheetData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8CC5E-46CE-47B4-BEF7-6870A9BF8F7C}">
  <sheetPr>
    <tabColor rgb="FFFFC000"/>
  </sheetPr>
  <dimension ref="A1:D16"/>
  <sheetViews>
    <sheetView workbookViewId="0">
      <selection activeCell="J31" sqref="J31"/>
    </sheetView>
  </sheetViews>
  <sheetFormatPr defaultRowHeight="15" x14ac:dyDescent="0.25"/>
  <cols>
    <col min="1" max="1" width="24" bestFit="1" customWidth="1"/>
    <col min="2" max="2" width="10.28515625" bestFit="1" customWidth="1"/>
    <col min="3" max="3" width="7.42578125" bestFit="1" customWidth="1"/>
    <col min="4" max="4" width="12.85546875" bestFit="1" customWidth="1"/>
  </cols>
  <sheetData>
    <row r="1" spans="1:4" x14ac:dyDescent="0.25">
      <c r="A1" t="s">
        <v>36</v>
      </c>
      <c r="B1" t="s">
        <v>37</v>
      </c>
      <c r="C1" t="s">
        <v>82</v>
      </c>
      <c r="D1" t="s">
        <v>38</v>
      </c>
    </row>
    <row r="2" spans="1:4" x14ac:dyDescent="0.25">
      <c r="A2" t="s">
        <v>83</v>
      </c>
      <c r="B2">
        <v>2.69</v>
      </c>
      <c r="C2">
        <v>13.46</v>
      </c>
      <c r="D2" t="s">
        <v>39</v>
      </c>
    </row>
    <row r="3" spans="1:4" x14ac:dyDescent="0.25">
      <c r="A3" t="s">
        <v>83</v>
      </c>
      <c r="B3">
        <v>2.69</v>
      </c>
      <c r="C3">
        <v>13.46</v>
      </c>
      <c r="D3" t="s">
        <v>39</v>
      </c>
    </row>
    <row r="4" spans="1:4" x14ac:dyDescent="0.25">
      <c r="A4" t="s">
        <v>83</v>
      </c>
      <c r="B4">
        <v>4.96</v>
      </c>
      <c r="C4">
        <v>24.81</v>
      </c>
      <c r="D4" t="s">
        <v>39</v>
      </c>
    </row>
    <row r="5" spans="1:4" x14ac:dyDescent="0.25">
      <c r="A5" t="s">
        <v>83</v>
      </c>
      <c r="B5">
        <v>4.53</v>
      </c>
      <c r="C5">
        <v>22.63</v>
      </c>
      <c r="D5" t="s">
        <v>39</v>
      </c>
    </row>
    <row r="6" spans="1:4" x14ac:dyDescent="0.25">
      <c r="A6" t="s">
        <v>83</v>
      </c>
      <c r="B6">
        <v>17.41</v>
      </c>
      <c r="C6">
        <v>87.06</v>
      </c>
      <c r="D6" t="s">
        <v>39</v>
      </c>
    </row>
    <row r="7" spans="1:4" x14ac:dyDescent="0.25">
      <c r="A7" t="s">
        <v>83</v>
      </c>
      <c r="B7">
        <v>15.39</v>
      </c>
      <c r="C7">
        <v>76.959999999999994</v>
      </c>
      <c r="D7" t="s">
        <v>39</v>
      </c>
    </row>
    <row r="8" spans="1:4" x14ac:dyDescent="0.25">
      <c r="A8" t="s">
        <v>83</v>
      </c>
      <c r="B8">
        <v>2.41</v>
      </c>
      <c r="C8">
        <v>12.03</v>
      </c>
      <c r="D8" t="s">
        <v>39</v>
      </c>
    </row>
    <row r="9" spans="1:4" x14ac:dyDescent="0.25">
      <c r="A9" t="s">
        <v>83</v>
      </c>
      <c r="B9">
        <v>17.940000000000001</v>
      </c>
      <c r="C9">
        <v>90.11</v>
      </c>
      <c r="D9" t="s">
        <v>39</v>
      </c>
    </row>
    <row r="10" spans="1:4" x14ac:dyDescent="0.25">
      <c r="A10" t="s">
        <v>83</v>
      </c>
      <c r="B10">
        <v>17.79</v>
      </c>
      <c r="C10">
        <v>89.38</v>
      </c>
      <c r="D10" t="s">
        <v>39</v>
      </c>
    </row>
    <row r="11" spans="1:4" x14ac:dyDescent="0.25">
      <c r="A11" t="s">
        <v>83</v>
      </c>
      <c r="B11">
        <v>15.51</v>
      </c>
      <c r="C11">
        <v>77.569999999999993</v>
      </c>
      <c r="D11" t="s">
        <v>39</v>
      </c>
    </row>
    <row r="12" spans="1:4" x14ac:dyDescent="0.25">
      <c r="A12" t="s">
        <v>83</v>
      </c>
      <c r="B12">
        <v>15.51</v>
      </c>
      <c r="C12">
        <v>77.569999999999993</v>
      </c>
      <c r="D12" t="s">
        <v>39</v>
      </c>
    </row>
    <row r="13" spans="1:4" x14ac:dyDescent="0.25">
      <c r="A13" t="s">
        <v>83</v>
      </c>
      <c r="B13">
        <v>18.03</v>
      </c>
      <c r="C13">
        <v>90.55</v>
      </c>
      <c r="D13" t="s">
        <v>39</v>
      </c>
    </row>
    <row r="14" spans="1:4" x14ac:dyDescent="0.25">
      <c r="A14" t="s">
        <v>83</v>
      </c>
      <c r="B14">
        <v>18.03</v>
      </c>
      <c r="C14">
        <v>90.55</v>
      </c>
      <c r="D14" t="s">
        <v>39</v>
      </c>
    </row>
    <row r="15" spans="1:4" x14ac:dyDescent="0.25">
      <c r="A15" t="s">
        <v>83</v>
      </c>
      <c r="B15">
        <v>2.41</v>
      </c>
      <c r="C15">
        <v>12.03</v>
      </c>
      <c r="D15" t="s">
        <v>39</v>
      </c>
    </row>
    <row r="16" spans="1:4" x14ac:dyDescent="0.25">
      <c r="A16" t="s">
        <v>134</v>
      </c>
      <c r="B16">
        <v>155.30000000000001</v>
      </c>
      <c r="C16">
        <v>778.17</v>
      </c>
      <c r="D16" t="s">
        <v>39</v>
      </c>
    </row>
  </sheetData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5E593-2464-42F9-8E16-CEC8F97A7B5A}">
  <sheetPr>
    <tabColor rgb="FFFFC000"/>
  </sheetPr>
  <dimension ref="A1:D110"/>
  <sheetViews>
    <sheetView topLeftCell="A94" workbookViewId="0">
      <selection activeCell="C23" sqref="C23"/>
    </sheetView>
  </sheetViews>
  <sheetFormatPr defaultRowHeight="15" x14ac:dyDescent="0.25"/>
  <cols>
    <col min="1" max="1" width="43.5703125" bestFit="1" customWidth="1"/>
    <col min="2" max="2" width="10.28515625" bestFit="1" customWidth="1"/>
    <col min="3" max="3" width="8.5703125" bestFit="1" customWidth="1"/>
    <col min="4" max="5" width="12.85546875" bestFit="1" customWidth="1"/>
  </cols>
  <sheetData>
    <row r="1" spans="1:4" x14ac:dyDescent="0.25">
      <c r="A1" t="s">
        <v>245</v>
      </c>
      <c r="B1" t="s">
        <v>37</v>
      </c>
      <c r="C1" t="s">
        <v>41</v>
      </c>
      <c r="D1" t="s">
        <v>38</v>
      </c>
    </row>
    <row r="2" spans="1:4" x14ac:dyDescent="0.25">
      <c r="A2" t="s">
        <v>87</v>
      </c>
      <c r="B2">
        <v>0.38</v>
      </c>
      <c r="C2" t="s">
        <v>43</v>
      </c>
      <c r="D2" t="s">
        <v>384</v>
      </c>
    </row>
    <row r="3" spans="1:4" x14ac:dyDescent="0.25">
      <c r="A3" t="s">
        <v>87</v>
      </c>
      <c r="B3">
        <v>0.38</v>
      </c>
      <c r="C3" t="s">
        <v>43</v>
      </c>
      <c r="D3" t="s">
        <v>384</v>
      </c>
    </row>
    <row r="4" spans="1:4" x14ac:dyDescent="0.25">
      <c r="A4" t="s">
        <v>87</v>
      </c>
      <c r="B4">
        <v>0.38</v>
      </c>
      <c r="C4" t="s">
        <v>43</v>
      </c>
      <c r="D4" t="s">
        <v>384</v>
      </c>
    </row>
    <row r="5" spans="1:4" x14ac:dyDescent="0.25">
      <c r="A5" t="s">
        <v>87</v>
      </c>
      <c r="B5">
        <v>0.38</v>
      </c>
      <c r="C5" t="s">
        <v>43</v>
      </c>
      <c r="D5" t="s">
        <v>384</v>
      </c>
    </row>
    <row r="6" spans="1:4" x14ac:dyDescent="0.25">
      <c r="A6" t="s">
        <v>87</v>
      </c>
      <c r="B6">
        <v>0.38</v>
      </c>
      <c r="C6" t="s">
        <v>43</v>
      </c>
      <c r="D6" t="s">
        <v>384</v>
      </c>
    </row>
    <row r="7" spans="1:4" x14ac:dyDescent="0.25">
      <c r="A7" t="s">
        <v>87</v>
      </c>
      <c r="B7">
        <v>0.38</v>
      </c>
      <c r="C7" t="s">
        <v>43</v>
      </c>
      <c r="D7" t="s">
        <v>384</v>
      </c>
    </row>
    <row r="8" spans="1:4" x14ac:dyDescent="0.25">
      <c r="A8" t="s">
        <v>87</v>
      </c>
      <c r="B8">
        <v>0.38</v>
      </c>
      <c r="C8" t="s">
        <v>43</v>
      </c>
      <c r="D8" t="s">
        <v>384</v>
      </c>
    </row>
    <row r="9" spans="1:4" x14ac:dyDescent="0.25">
      <c r="A9" t="s">
        <v>87</v>
      </c>
      <c r="B9">
        <v>0.38</v>
      </c>
      <c r="C9" t="s">
        <v>43</v>
      </c>
      <c r="D9" t="s">
        <v>384</v>
      </c>
    </row>
    <row r="10" spans="1:4" x14ac:dyDescent="0.25">
      <c r="A10" t="s">
        <v>87</v>
      </c>
      <c r="B10">
        <v>0.38</v>
      </c>
      <c r="C10" t="s">
        <v>43</v>
      </c>
      <c r="D10" t="s">
        <v>384</v>
      </c>
    </row>
    <row r="11" spans="1:4" x14ac:dyDescent="0.25">
      <c r="A11" t="s">
        <v>87</v>
      </c>
      <c r="B11">
        <v>0.38</v>
      </c>
      <c r="C11" t="s">
        <v>43</v>
      </c>
      <c r="D11" t="s">
        <v>384</v>
      </c>
    </row>
    <row r="12" spans="1:4" x14ac:dyDescent="0.25">
      <c r="A12" t="s">
        <v>87</v>
      </c>
      <c r="B12">
        <v>0.38</v>
      </c>
      <c r="C12" t="s">
        <v>43</v>
      </c>
      <c r="D12" t="s">
        <v>384</v>
      </c>
    </row>
    <row r="13" spans="1:4" x14ac:dyDescent="0.25">
      <c r="A13" t="s">
        <v>87</v>
      </c>
      <c r="B13">
        <v>0.38</v>
      </c>
      <c r="C13" t="s">
        <v>43</v>
      </c>
      <c r="D13" t="s">
        <v>384</v>
      </c>
    </row>
    <row r="14" spans="1:4" x14ac:dyDescent="0.25">
      <c r="A14" t="s">
        <v>87</v>
      </c>
      <c r="B14">
        <v>0.38</v>
      </c>
      <c r="C14" t="s">
        <v>43</v>
      </c>
      <c r="D14" t="s">
        <v>384</v>
      </c>
    </row>
    <row r="15" spans="1:4" x14ac:dyDescent="0.25">
      <c r="A15" t="s">
        <v>87</v>
      </c>
      <c r="B15">
        <v>0.38</v>
      </c>
      <c r="C15" t="s">
        <v>43</v>
      </c>
      <c r="D15" t="s">
        <v>384</v>
      </c>
    </row>
    <row r="16" spans="1:4" x14ac:dyDescent="0.25">
      <c r="A16" t="s">
        <v>87</v>
      </c>
      <c r="B16">
        <v>0.38</v>
      </c>
      <c r="C16" t="s">
        <v>43</v>
      </c>
      <c r="D16" t="s">
        <v>384</v>
      </c>
    </row>
    <row r="17" spans="1:4" x14ac:dyDescent="0.25">
      <c r="A17" t="s">
        <v>86</v>
      </c>
      <c r="B17">
        <v>0.41</v>
      </c>
      <c r="C17" t="s">
        <v>43</v>
      </c>
      <c r="D17" t="s">
        <v>384</v>
      </c>
    </row>
    <row r="18" spans="1:4" x14ac:dyDescent="0.25">
      <c r="A18" t="s">
        <v>86</v>
      </c>
      <c r="B18">
        <v>0.41</v>
      </c>
      <c r="C18" t="s">
        <v>43</v>
      </c>
      <c r="D18" t="s">
        <v>384</v>
      </c>
    </row>
    <row r="19" spans="1:4" x14ac:dyDescent="0.25">
      <c r="A19" t="s">
        <v>385</v>
      </c>
      <c r="B19">
        <v>6.46</v>
      </c>
      <c r="C19" t="s">
        <v>386</v>
      </c>
      <c r="D19" t="s">
        <v>39</v>
      </c>
    </row>
    <row r="20" spans="1:4" x14ac:dyDescent="0.25">
      <c r="A20" t="s">
        <v>87</v>
      </c>
      <c r="B20">
        <v>0.36</v>
      </c>
      <c r="C20" t="s">
        <v>43</v>
      </c>
      <c r="D20" t="s">
        <v>387</v>
      </c>
    </row>
    <row r="21" spans="1:4" x14ac:dyDescent="0.25">
      <c r="A21" t="s">
        <v>87</v>
      </c>
      <c r="B21">
        <v>0.36</v>
      </c>
      <c r="C21" t="s">
        <v>43</v>
      </c>
      <c r="D21" t="s">
        <v>387</v>
      </c>
    </row>
    <row r="22" spans="1:4" x14ac:dyDescent="0.25">
      <c r="A22" t="s">
        <v>87</v>
      </c>
      <c r="B22">
        <v>0.36</v>
      </c>
      <c r="C22" t="s">
        <v>43</v>
      </c>
      <c r="D22" t="s">
        <v>387</v>
      </c>
    </row>
    <row r="23" spans="1:4" x14ac:dyDescent="0.25">
      <c r="A23" t="s">
        <v>87</v>
      </c>
      <c r="B23">
        <v>0.36</v>
      </c>
      <c r="C23" t="s">
        <v>43</v>
      </c>
      <c r="D23" t="s">
        <v>387</v>
      </c>
    </row>
    <row r="24" spans="1:4" x14ac:dyDescent="0.25">
      <c r="A24" t="s">
        <v>87</v>
      </c>
      <c r="B24">
        <v>0.36</v>
      </c>
      <c r="C24" t="s">
        <v>43</v>
      </c>
      <c r="D24" t="s">
        <v>387</v>
      </c>
    </row>
    <row r="25" spans="1:4" x14ac:dyDescent="0.25">
      <c r="A25" t="s">
        <v>87</v>
      </c>
      <c r="B25">
        <v>0.36</v>
      </c>
      <c r="C25" t="s">
        <v>43</v>
      </c>
      <c r="D25" t="s">
        <v>387</v>
      </c>
    </row>
    <row r="26" spans="1:4" x14ac:dyDescent="0.25">
      <c r="A26" t="s">
        <v>87</v>
      </c>
      <c r="B26">
        <v>0.36</v>
      </c>
      <c r="C26" t="s">
        <v>43</v>
      </c>
      <c r="D26" t="s">
        <v>387</v>
      </c>
    </row>
    <row r="27" spans="1:4" x14ac:dyDescent="0.25">
      <c r="A27" t="s">
        <v>87</v>
      </c>
      <c r="B27">
        <v>0.36</v>
      </c>
      <c r="C27" t="s">
        <v>43</v>
      </c>
      <c r="D27" t="s">
        <v>387</v>
      </c>
    </row>
    <row r="28" spans="1:4" x14ac:dyDescent="0.25">
      <c r="A28" t="s">
        <v>87</v>
      </c>
      <c r="B28">
        <v>0.36</v>
      </c>
      <c r="C28" t="s">
        <v>43</v>
      </c>
      <c r="D28" t="s">
        <v>387</v>
      </c>
    </row>
    <row r="29" spans="1:4" x14ac:dyDescent="0.25">
      <c r="A29" t="s">
        <v>87</v>
      </c>
      <c r="B29">
        <v>0.36</v>
      </c>
      <c r="C29" t="s">
        <v>43</v>
      </c>
      <c r="D29" t="s">
        <v>387</v>
      </c>
    </row>
    <row r="30" spans="1:4" x14ac:dyDescent="0.25">
      <c r="A30" t="s">
        <v>87</v>
      </c>
      <c r="B30">
        <v>0.36</v>
      </c>
      <c r="C30" t="s">
        <v>43</v>
      </c>
      <c r="D30" t="s">
        <v>387</v>
      </c>
    </row>
    <row r="31" spans="1:4" x14ac:dyDescent="0.25">
      <c r="A31" t="s">
        <v>87</v>
      </c>
      <c r="B31">
        <v>0.36</v>
      </c>
      <c r="C31" t="s">
        <v>43</v>
      </c>
      <c r="D31" t="s">
        <v>387</v>
      </c>
    </row>
    <row r="32" spans="1:4" x14ac:dyDescent="0.25">
      <c r="A32" t="s">
        <v>87</v>
      </c>
      <c r="B32">
        <v>0.36</v>
      </c>
      <c r="C32" t="s">
        <v>43</v>
      </c>
      <c r="D32" t="s">
        <v>387</v>
      </c>
    </row>
    <row r="33" spans="1:4" x14ac:dyDescent="0.25">
      <c r="A33" t="s">
        <v>87</v>
      </c>
      <c r="B33">
        <v>0.36</v>
      </c>
      <c r="C33" t="s">
        <v>43</v>
      </c>
      <c r="D33" t="s">
        <v>387</v>
      </c>
    </row>
    <row r="34" spans="1:4" x14ac:dyDescent="0.25">
      <c r="A34" t="s">
        <v>87</v>
      </c>
      <c r="B34">
        <v>0.36</v>
      </c>
      <c r="C34" t="s">
        <v>43</v>
      </c>
      <c r="D34" t="s">
        <v>387</v>
      </c>
    </row>
    <row r="35" spans="1:4" x14ac:dyDescent="0.25">
      <c r="A35" t="s">
        <v>87</v>
      </c>
      <c r="B35">
        <v>0.36</v>
      </c>
      <c r="C35" t="s">
        <v>43</v>
      </c>
      <c r="D35" t="s">
        <v>387</v>
      </c>
    </row>
    <row r="36" spans="1:4" x14ac:dyDescent="0.25">
      <c r="A36" t="s">
        <v>86</v>
      </c>
      <c r="B36">
        <v>0.36</v>
      </c>
      <c r="C36" t="s">
        <v>43</v>
      </c>
      <c r="D36" t="s">
        <v>387</v>
      </c>
    </row>
    <row r="37" spans="1:4" x14ac:dyDescent="0.25">
      <c r="A37" t="s">
        <v>87</v>
      </c>
      <c r="B37">
        <v>0.36</v>
      </c>
      <c r="C37" t="s">
        <v>43</v>
      </c>
      <c r="D37" t="s">
        <v>387</v>
      </c>
    </row>
    <row r="38" spans="1:4" x14ac:dyDescent="0.25">
      <c r="A38" t="s">
        <v>87</v>
      </c>
      <c r="B38">
        <v>0.36</v>
      </c>
      <c r="C38" t="s">
        <v>43</v>
      </c>
      <c r="D38" t="s">
        <v>387</v>
      </c>
    </row>
    <row r="39" spans="1:4" x14ac:dyDescent="0.25">
      <c r="A39" t="s">
        <v>87</v>
      </c>
      <c r="B39">
        <v>0.36</v>
      </c>
      <c r="C39" t="s">
        <v>43</v>
      </c>
      <c r="D39" t="s">
        <v>387</v>
      </c>
    </row>
    <row r="40" spans="1:4" x14ac:dyDescent="0.25">
      <c r="A40" t="s">
        <v>87</v>
      </c>
      <c r="B40">
        <v>0.36</v>
      </c>
      <c r="C40" t="s">
        <v>43</v>
      </c>
      <c r="D40" t="s">
        <v>387</v>
      </c>
    </row>
    <row r="41" spans="1:4" x14ac:dyDescent="0.25">
      <c r="A41" t="s">
        <v>87</v>
      </c>
      <c r="B41">
        <v>0.36</v>
      </c>
      <c r="C41" t="s">
        <v>43</v>
      </c>
      <c r="D41" t="s">
        <v>387</v>
      </c>
    </row>
    <row r="42" spans="1:4" x14ac:dyDescent="0.25">
      <c r="A42" t="s">
        <v>87</v>
      </c>
      <c r="B42">
        <v>0.36</v>
      </c>
      <c r="C42" t="s">
        <v>43</v>
      </c>
      <c r="D42" t="s">
        <v>387</v>
      </c>
    </row>
    <row r="43" spans="1:4" x14ac:dyDescent="0.25">
      <c r="A43" t="s">
        <v>87</v>
      </c>
      <c r="B43">
        <v>0.36</v>
      </c>
      <c r="C43" t="s">
        <v>43</v>
      </c>
      <c r="D43" t="s">
        <v>387</v>
      </c>
    </row>
    <row r="44" spans="1:4" x14ac:dyDescent="0.25">
      <c r="A44" t="s">
        <v>87</v>
      </c>
      <c r="B44">
        <v>0.36</v>
      </c>
      <c r="C44" t="s">
        <v>43</v>
      </c>
      <c r="D44" t="s">
        <v>387</v>
      </c>
    </row>
    <row r="45" spans="1:4" x14ac:dyDescent="0.25">
      <c r="A45" t="s">
        <v>87</v>
      </c>
      <c r="B45">
        <v>0.36</v>
      </c>
      <c r="C45" t="s">
        <v>43</v>
      </c>
      <c r="D45" t="s">
        <v>387</v>
      </c>
    </row>
    <row r="46" spans="1:4" x14ac:dyDescent="0.25">
      <c r="A46" t="s">
        <v>87</v>
      </c>
      <c r="B46">
        <v>0.36</v>
      </c>
      <c r="C46" t="s">
        <v>43</v>
      </c>
      <c r="D46" t="s">
        <v>387</v>
      </c>
    </row>
    <row r="47" spans="1:4" x14ac:dyDescent="0.25">
      <c r="A47" t="s">
        <v>87</v>
      </c>
      <c r="B47">
        <v>0.34</v>
      </c>
      <c r="C47" t="s">
        <v>43</v>
      </c>
      <c r="D47" t="s">
        <v>387</v>
      </c>
    </row>
    <row r="48" spans="1:4" x14ac:dyDescent="0.25">
      <c r="A48" t="s">
        <v>86</v>
      </c>
      <c r="B48">
        <v>0.26</v>
      </c>
      <c r="C48" t="s">
        <v>43</v>
      </c>
      <c r="D48" t="s">
        <v>387</v>
      </c>
    </row>
    <row r="49" spans="1:4" x14ac:dyDescent="0.25">
      <c r="A49" t="s">
        <v>86</v>
      </c>
      <c r="B49">
        <v>0.26</v>
      </c>
      <c r="C49" t="s">
        <v>43</v>
      </c>
      <c r="D49" t="s">
        <v>387</v>
      </c>
    </row>
    <row r="50" spans="1:4" x14ac:dyDescent="0.25">
      <c r="A50" t="s">
        <v>87</v>
      </c>
      <c r="B50">
        <v>0.36</v>
      </c>
      <c r="C50" t="s">
        <v>43</v>
      </c>
      <c r="D50" t="s">
        <v>387</v>
      </c>
    </row>
    <row r="51" spans="1:4" x14ac:dyDescent="0.25">
      <c r="A51" t="s">
        <v>87</v>
      </c>
      <c r="B51">
        <v>0.36</v>
      </c>
      <c r="C51" t="s">
        <v>43</v>
      </c>
      <c r="D51" t="s">
        <v>387</v>
      </c>
    </row>
    <row r="52" spans="1:4" x14ac:dyDescent="0.25">
      <c r="A52" t="s">
        <v>87</v>
      </c>
      <c r="B52">
        <v>0.36</v>
      </c>
      <c r="C52" t="s">
        <v>43</v>
      </c>
      <c r="D52" t="s">
        <v>387</v>
      </c>
    </row>
    <row r="53" spans="1:4" x14ac:dyDescent="0.25">
      <c r="A53" t="s">
        <v>87</v>
      </c>
      <c r="B53">
        <v>0.36</v>
      </c>
      <c r="C53" t="s">
        <v>43</v>
      </c>
      <c r="D53" t="s">
        <v>387</v>
      </c>
    </row>
    <row r="54" spans="1:4" x14ac:dyDescent="0.25">
      <c r="A54" t="s">
        <v>87</v>
      </c>
      <c r="B54">
        <v>0.36</v>
      </c>
      <c r="C54" t="s">
        <v>43</v>
      </c>
      <c r="D54" t="s">
        <v>387</v>
      </c>
    </row>
    <row r="55" spans="1:4" x14ac:dyDescent="0.25">
      <c r="A55" t="s">
        <v>87</v>
      </c>
      <c r="B55">
        <v>0.36</v>
      </c>
      <c r="C55" t="s">
        <v>43</v>
      </c>
      <c r="D55" t="s">
        <v>387</v>
      </c>
    </row>
    <row r="56" spans="1:4" x14ac:dyDescent="0.25">
      <c r="A56" t="s">
        <v>87</v>
      </c>
      <c r="B56">
        <v>0.36</v>
      </c>
      <c r="C56" t="s">
        <v>43</v>
      </c>
      <c r="D56" t="s">
        <v>387</v>
      </c>
    </row>
    <row r="57" spans="1:4" x14ac:dyDescent="0.25">
      <c r="A57" t="s">
        <v>87</v>
      </c>
      <c r="B57">
        <v>0.36</v>
      </c>
      <c r="C57" t="s">
        <v>43</v>
      </c>
      <c r="D57" t="s">
        <v>387</v>
      </c>
    </row>
    <row r="58" spans="1:4" x14ac:dyDescent="0.25">
      <c r="A58" t="s">
        <v>87</v>
      </c>
      <c r="B58">
        <v>0.36</v>
      </c>
      <c r="C58" t="s">
        <v>43</v>
      </c>
      <c r="D58" t="s">
        <v>387</v>
      </c>
    </row>
    <row r="59" spans="1:4" x14ac:dyDescent="0.25">
      <c r="A59" t="s">
        <v>388</v>
      </c>
      <c r="B59">
        <v>13.93</v>
      </c>
      <c r="C59" t="s">
        <v>389</v>
      </c>
      <c r="D59" t="s">
        <v>39</v>
      </c>
    </row>
    <row r="60" spans="1:4" x14ac:dyDescent="0.25">
      <c r="A60" t="s">
        <v>87</v>
      </c>
      <c r="B60">
        <v>0.28999999999999998</v>
      </c>
      <c r="C60" t="s">
        <v>43</v>
      </c>
      <c r="D60" t="s">
        <v>390</v>
      </c>
    </row>
    <row r="61" spans="1:4" x14ac:dyDescent="0.25">
      <c r="A61" t="s">
        <v>87</v>
      </c>
      <c r="B61">
        <v>0.28999999999999998</v>
      </c>
      <c r="C61" t="s">
        <v>43</v>
      </c>
      <c r="D61" t="s">
        <v>390</v>
      </c>
    </row>
    <row r="62" spans="1:4" x14ac:dyDescent="0.25">
      <c r="A62" t="s">
        <v>87</v>
      </c>
      <c r="B62">
        <v>0.28999999999999998</v>
      </c>
      <c r="C62" t="s">
        <v>43</v>
      </c>
      <c r="D62" t="s">
        <v>390</v>
      </c>
    </row>
    <row r="63" spans="1:4" x14ac:dyDescent="0.25">
      <c r="A63" t="s">
        <v>87</v>
      </c>
      <c r="B63">
        <v>0.28999999999999998</v>
      </c>
      <c r="C63" t="s">
        <v>43</v>
      </c>
      <c r="D63" t="s">
        <v>390</v>
      </c>
    </row>
    <row r="64" spans="1:4" x14ac:dyDescent="0.25">
      <c r="A64" t="s">
        <v>87</v>
      </c>
      <c r="B64">
        <v>0.28999999999999998</v>
      </c>
      <c r="C64" t="s">
        <v>43</v>
      </c>
      <c r="D64" t="s">
        <v>390</v>
      </c>
    </row>
    <row r="65" spans="1:4" x14ac:dyDescent="0.25">
      <c r="A65" t="s">
        <v>87</v>
      </c>
      <c r="B65">
        <v>0.28999999999999998</v>
      </c>
      <c r="C65" t="s">
        <v>43</v>
      </c>
      <c r="D65" t="s">
        <v>390</v>
      </c>
    </row>
    <row r="66" spans="1:4" x14ac:dyDescent="0.25">
      <c r="A66" t="s">
        <v>87</v>
      </c>
      <c r="B66">
        <v>0.28999999999999998</v>
      </c>
      <c r="C66" t="s">
        <v>43</v>
      </c>
      <c r="D66" t="s">
        <v>390</v>
      </c>
    </row>
    <row r="67" spans="1:4" x14ac:dyDescent="0.25">
      <c r="A67" t="s">
        <v>87</v>
      </c>
      <c r="B67">
        <v>0.28999999999999998</v>
      </c>
      <c r="C67" t="s">
        <v>43</v>
      </c>
      <c r="D67" t="s">
        <v>390</v>
      </c>
    </row>
    <row r="68" spans="1:4" x14ac:dyDescent="0.25">
      <c r="A68" t="s">
        <v>87</v>
      </c>
      <c r="B68">
        <v>0.28999999999999998</v>
      </c>
      <c r="C68" t="s">
        <v>43</v>
      </c>
      <c r="D68" t="s">
        <v>390</v>
      </c>
    </row>
    <row r="69" spans="1:4" x14ac:dyDescent="0.25">
      <c r="A69" t="s">
        <v>87</v>
      </c>
      <c r="B69">
        <v>0.28999999999999998</v>
      </c>
      <c r="C69" t="s">
        <v>43</v>
      </c>
      <c r="D69" t="s">
        <v>390</v>
      </c>
    </row>
    <row r="70" spans="1:4" x14ac:dyDescent="0.25">
      <c r="A70" t="s">
        <v>87</v>
      </c>
      <c r="B70">
        <v>0.28999999999999998</v>
      </c>
      <c r="C70" t="s">
        <v>43</v>
      </c>
      <c r="D70" t="s">
        <v>390</v>
      </c>
    </row>
    <row r="71" spans="1:4" x14ac:dyDescent="0.25">
      <c r="A71" t="s">
        <v>87</v>
      </c>
      <c r="B71">
        <v>0.28999999999999998</v>
      </c>
      <c r="C71" t="s">
        <v>43</v>
      </c>
      <c r="D71" t="s">
        <v>390</v>
      </c>
    </row>
    <row r="72" spans="1:4" x14ac:dyDescent="0.25">
      <c r="A72" t="s">
        <v>87</v>
      </c>
      <c r="B72">
        <v>0.28999999999999998</v>
      </c>
      <c r="C72" t="s">
        <v>43</v>
      </c>
      <c r="D72" t="s">
        <v>390</v>
      </c>
    </row>
    <row r="73" spans="1:4" x14ac:dyDescent="0.25">
      <c r="A73" t="s">
        <v>87</v>
      </c>
      <c r="B73">
        <v>0.28999999999999998</v>
      </c>
      <c r="C73" t="s">
        <v>43</v>
      </c>
      <c r="D73" t="s">
        <v>390</v>
      </c>
    </row>
    <row r="74" spans="1:4" x14ac:dyDescent="0.25">
      <c r="A74" t="s">
        <v>87</v>
      </c>
      <c r="B74">
        <v>0.28999999999999998</v>
      </c>
      <c r="C74" t="s">
        <v>43</v>
      </c>
      <c r="D74" t="s">
        <v>390</v>
      </c>
    </row>
    <row r="75" spans="1:4" x14ac:dyDescent="0.25">
      <c r="A75" t="s">
        <v>87</v>
      </c>
      <c r="B75">
        <v>0.28999999999999998</v>
      </c>
      <c r="C75" t="s">
        <v>43</v>
      </c>
      <c r="D75" t="s">
        <v>390</v>
      </c>
    </row>
    <row r="76" spans="1:4" x14ac:dyDescent="0.25">
      <c r="A76" t="s">
        <v>87</v>
      </c>
      <c r="B76">
        <v>0.28999999999999998</v>
      </c>
      <c r="C76" t="s">
        <v>43</v>
      </c>
      <c r="D76" t="s">
        <v>390</v>
      </c>
    </row>
    <row r="77" spans="1:4" x14ac:dyDescent="0.25">
      <c r="A77" t="s">
        <v>87</v>
      </c>
      <c r="B77">
        <v>0.28999999999999998</v>
      </c>
      <c r="C77" t="s">
        <v>43</v>
      </c>
      <c r="D77" t="s">
        <v>390</v>
      </c>
    </row>
    <row r="78" spans="1:4" x14ac:dyDescent="0.25">
      <c r="A78" t="s">
        <v>87</v>
      </c>
      <c r="B78">
        <v>0.28999999999999998</v>
      </c>
      <c r="C78" t="s">
        <v>43</v>
      </c>
      <c r="D78" t="s">
        <v>390</v>
      </c>
    </row>
    <row r="79" spans="1:4" x14ac:dyDescent="0.25">
      <c r="A79" t="s">
        <v>87</v>
      </c>
      <c r="B79">
        <v>0.28999999999999998</v>
      </c>
      <c r="C79" t="s">
        <v>43</v>
      </c>
      <c r="D79" t="s">
        <v>390</v>
      </c>
    </row>
    <row r="80" spans="1:4" x14ac:dyDescent="0.25">
      <c r="A80" t="s">
        <v>87</v>
      </c>
      <c r="B80">
        <v>0.28999999999999998</v>
      </c>
      <c r="C80" t="s">
        <v>43</v>
      </c>
      <c r="D80" t="s">
        <v>390</v>
      </c>
    </row>
    <row r="81" spans="1:4" x14ac:dyDescent="0.25">
      <c r="A81" t="s">
        <v>87</v>
      </c>
      <c r="B81">
        <v>0.28999999999999998</v>
      </c>
      <c r="C81" t="s">
        <v>43</v>
      </c>
      <c r="D81" t="s">
        <v>390</v>
      </c>
    </row>
    <row r="82" spans="1:4" x14ac:dyDescent="0.25">
      <c r="A82" t="s">
        <v>87</v>
      </c>
      <c r="B82">
        <v>0.28999999999999998</v>
      </c>
      <c r="C82" t="s">
        <v>43</v>
      </c>
      <c r="D82" t="s">
        <v>390</v>
      </c>
    </row>
    <row r="83" spans="1:4" x14ac:dyDescent="0.25">
      <c r="A83" t="s">
        <v>87</v>
      </c>
      <c r="B83">
        <v>0.28999999999999998</v>
      </c>
      <c r="C83" t="s">
        <v>43</v>
      </c>
      <c r="D83" t="s">
        <v>390</v>
      </c>
    </row>
    <row r="84" spans="1:4" x14ac:dyDescent="0.25">
      <c r="A84" t="s">
        <v>87</v>
      </c>
      <c r="B84">
        <v>0.3</v>
      </c>
      <c r="C84" t="s">
        <v>43</v>
      </c>
      <c r="D84" t="s">
        <v>390</v>
      </c>
    </row>
    <row r="85" spans="1:4" x14ac:dyDescent="0.25">
      <c r="A85" t="s">
        <v>87</v>
      </c>
      <c r="B85">
        <v>0.28999999999999998</v>
      </c>
      <c r="C85" t="s">
        <v>43</v>
      </c>
      <c r="D85" t="s">
        <v>390</v>
      </c>
    </row>
    <row r="86" spans="1:4" x14ac:dyDescent="0.25">
      <c r="A86" t="s">
        <v>87</v>
      </c>
      <c r="B86">
        <v>0.28999999999999998</v>
      </c>
      <c r="C86" t="s">
        <v>43</v>
      </c>
      <c r="D86" t="s">
        <v>390</v>
      </c>
    </row>
    <row r="87" spans="1:4" x14ac:dyDescent="0.25">
      <c r="A87" t="s">
        <v>87</v>
      </c>
      <c r="B87">
        <v>0.28999999999999998</v>
      </c>
      <c r="C87" t="s">
        <v>43</v>
      </c>
      <c r="D87" t="s">
        <v>390</v>
      </c>
    </row>
    <row r="88" spans="1:4" x14ac:dyDescent="0.25">
      <c r="A88" t="s">
        <v>87</v>
      </c>
      <c r="B88">
        <v>0.28999999999999998</v>
      </c>
      <c r="C88" t="s">
        <v>43</v>
      </c>
      <c r="D88" t="s">
        <v>390</v>
      </c>
    </row>
    <row r="89" spans="1:4" x14ac:dyDescent="0.25">
      <c r="A89" t="s">
        <v>87</v>
      </c>
      <c r="B89">
        <v>0.28999999999999998</v>
      </c>
      <c r="C89" t="s">
        <v>43</v>
      </c>
      <c r="D89" t="s">
        <v>390</v>
      </c>
    </row>
    <row r="90" spans="1:4" x14ac:dyDescent="0.25">
      <c r="A90" t="s">
        <v>87</v>
      </c>
      <c r="B90">
        <v>0.28999999999999998</v>
      </c>
      <c r="C90" t="s">
        <v>43</v>
      </c>
      <c r="D90" t="s">
        <v>390</v>
      </c>
    </row>
    <row r="91" spans="1:4" x14ac:dyDescent="0.25">
      <c r="A91" t="s">
        <v>87</v>
      </c>
      <c r="B91">
        <v>0.28000000000000003</v>
      </c>
      <c r="C91" t="s">
        <v>43</v>
      </c>
      <c r="D91" t="s">
        <v>390</v>
      </c>
    </row>
    <row r="92" spans="1:4" x14ac:dyDescent="0.25">
      <c r="A92" t="s">
        <v>87</v>
      </c>
      <c r="B92">
        <v>0.28999999999999998</v>
      </c>
      <c r="C92" t="s">
        <v>43</v>
      </c>
      <c r="D92" t="s">
        <v>390</v>
      </c>
    </row>
    <row r="93" spans="1:4" x14ac:dyDescent="0.25">
      <c r="A93" t="s">
        <v>87</v>
      </c>
      <c r="B93">
        <v>0.28999999999999998</v>
      </c>
      <c r="C93" t="s">
        <v>43</v>
      </c>
      <c r="D93" t="s">
        <v>390</v>
      </c>
    </row>
    <row r="94" spans="1:4" x14ac:dyDescent="0.25">
      <c r="A94" t="s">
        <v>87</v>
      </c>
      <c r="B94">
        <v>0.28999999999999998</v>
      </c>
      <c r="C94" t="s">
        <v>43</v>
      </c>
      <c r="D94" t="s">
        <v>390</v>
      </c>
    </row>
    <row r="95" spans="1:4" x14ac:dyDescent="0.25">
      <c r="A95" t="s">
        <v>87</v>
      </c>
      <c r="B95">
        <v>0.28999999999999998</v>
      </c>
      <c r="C95" t="s">
        <v>43</v>
      </c>
      <c r="D95" t="s">
        <v>390</v>
      </c>
    </row>
    <row r="96" spans="1:4" x14ac:dyDescent="0.25">
      <c r="A96" t="s">
        <v>87</v>
      </c>
      <c r="B96">
        <v>0.28999999999999998</v>
      </c>
      <c r="C96" t="s">
        <v>43</v>
      </c>
      <c r="D96" t="s">
        <v>390</v>
      </c>
    </row>
    <row r="97" spans="1:4" x14ac:dyDescent="0.25">
      <c r="A97" t="s">
        <v>87</v>
      </c>
      <c r="B97">
        <v>0.28999999999999998</v>
      </c>
      <c r="C97" t="s">
        <v>43</v>
      </c>
      <c r="D97" t="s">
        <v>390</v>
      </c>
    </row>
    <row r="98" spans="1:4" x14ac:dyDescent="0.25">
      <c r="A98" t="s">
        <v>87</v>
      </c>
      <c r="B98">
        <v>0.28999999999999998</v>
      </c>
      <c r="C98" t="s">
        <v>43</v>
      </c>
      <c r="D98" t="s">
        <v>390</v>
      </c>
    </row>
    <row r="99" spans="1:4" x14ac:dyDescent="0.25">
      <c r="A99" t="s">
        <v>87</v>
      </c>
      <c r="B99">
        <v>0.28999999999999998</v>
      </c>
      <c r="C99" t="s">
        <v>43</v>
      </c>
      <c r="D99" t="s">
        <v>390</v>
      </c>
    </row>
    <row r="100" spans="1:4" x14ac:dyDescent="0.25">
      <c r="A100" t="s">
        <v>87</v>
      </c>
      <c r="B100">
        <v>0.28999999999999998</v>
      </c>
      <c r="C100" t="s">
        <v>43</v>
      </c>
      <c r="D100" t="s">
        <v>390</v>
      </c>
    </row>
    <row r="101" spans="1:4" x14ac:dyDescent="0.25">
      <c r="A101" t="s">
        <v>87</v>
      </c>
      <c r="B101">
        <v>0.28999999999999998</v>
      </c>
      <c r="C101" t="s">
        <v>43</v>
      </c>
      <c r="D101" t="s">
        <v>390</v>
      </c>
    </row>
    <row r="102" spans="1:4" x14ac:dyDescent="0.25">
      <c r="A102" t="s">
        <v>87</v>
      </c>
      <c r="B102">
        <v>0.28999999999999998</v>
      </c>
      <c r="C102" t="s">
        <v>43</v>
      </c>
      <c r="D102" t="s">
        <v>390</v>
      </c>
    </row>
    <row r="103" spans="1:4" x14ac:dyDescent="0.25">
      <c r="A103" t="s">
        <v>87</v>
      </c>
      <c r="B103">
        <v>0.28999999999999998</v>
      </c>
      <c r="C103" t="s">
        <v>43</v>
      </c>
      <c r="D103" t="s">
        <v>390</v>
      </c>
    </row>
    <row r="104" spans="1:4" x14ac:dyDescent="0.25">
      <c r="A104" t="s">
        <v>391</v>
      </c>
      <c r="B104">
        <v>12.93</v>
      </c>
      <c r="C104" t="s">
        <v>392</v>
      </c>
      <c r="D104" t="s">
        <v>39</v>
      </c>
    </row>
    <row r="105" spans="1:4" x14ac:dyDescent="0.25">
      <c r="A105" t="s">
        <v>88</v>
      </c>
      <c r="B105">
        <v>4.79</v>
      </c>
      <c r="C105" t="s">
        <v>43</v>
      </c>
      <c r="D105" t="s">
        <v>393</v>
      </c>
    </row>
    <row r="106" spans="1:4" x14ac:dyDescent="0.25">
      <c r="A106" t="s">
        <v>394</v>
      </c>
      <c r="B106">
        <v>4.79</v>
      </c>
      <c r="C106" t="s">
        <v>43</v>
      </c>
      <c r="D106" t="s">
        <v>39</v>
      </c>
    </row>
    <row r="107" spans="1:4" x14ac:dyDescent="0.25">
      <c r="A107" t="s">
        <v>84</v>
      </c>
      <c r="B107">
        <v>0.63</v>
      </c>
      <c r="C107" t="s">
        <v>43</v>
      </c>
      <c r="D107" t="s">
        <v>395</v>
      </c>
    </row>
    <row r="108" spans="1:4" x14ac:dyDescent="0.25">
      <c r="A108" t="s">
        <v>84</v>
      </c>
      <c r="B108">
        <v>0.41</v>
      </c>
      <c r="C108" t="s">
        <v>43</v>
      </c>
      <c r="D108" t="s">
        <v>395</v>
      </c>
    </row>
    <row r="109" spans="1:4" x14ac:dyDescent="0.25">
      <c r="A109" t="s">
        <v>396</v>
      </c>
      <c r="B109">
        <v>1.04</v>
      </c>
      <c r="C109" t="s">
        <v>190</v>
      </c>
      <c r="D109" t="s">
        <v>39</v>
      </c>
    </row>
    <row r="110" spans="1:4" x14ac:dyDescent="0.25">
      <c r="A110" t="s">
        <v>397</v>
      </c>
      <c r="B110">
        <v>39.14</v>
      </c>
      <c r="C110" t="s">
        <v>398</v>
      </c>
      <c r="D110" t="s">
        <v>39</v>
      </c>
    </row>
  </sheetData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01A39-899E-41CC-BAA9-53EDA9AFDA76}">
  <sheetPr>
    <tabColor rgb="FFFFC000"/>
  </sheetPr>
  <dimension ref="A1:C76"/>
  <sheetViews>
    <sheetView topLeftCell="A43" workbookViewId="0">
      <selection activeCell="C64" sqref="C64"/>
    </sheetView>
  </sheetViews>
  <sheetFormatPr defaultRowHeight="15" x14ac:dyDescent="0.25"/>
  <cols>
    <col min="1" max="1" width="45.28515625" bestFit="1" customWidth="1"/>
    <col min="2" max="2" width="10.28515625" bestFit="1" customWidth="1"/>
    <col min="3" max="3" width="12.85546875" bestFit="1" customWidth="1"/>
  </cols>
  <sheetData>
    <row r="1" spans="1:3" x14ac:dyDescent="0.25">
      <c r="A1" t="s">
        <v>36</v>
      </c>
      <c r="B1" t="s">
        <v>37</v>
      </c>
      <c r="C1" t="s">
        <v>38</v>
      </c>
    </row>
    <row r="2" spans="1:3" x14ac:dyDescent="0.25">
      <c r="A2" t="s">
        <v>89</v>
      </c>
      <c r="B2">
        <v>2.4900000000000002</v>
      </c>
      <c r="C2" t="s">
        <v>399</v>
      </c>
    </row>
    <row r="3" spans="1:3" x14ac:dyDescent="0.25">
      <c r="A3" t="s">
        <v>90</v>
      </c>
      <c r="B3">
        <v>2.4900000000000002</v>
      </c>
      <c r="C3" t="s">
        <v>39</v>
      </c>
    </row>
    <row r="4" spans="1:3" x14ac:dyDescent="0.25">
      <c r="A4" t="s">
        <v>91</v>
      </c>
      <c r="B4">
        <v>0.05</v>
      </c>
      <c r="C4" t="s">
        <v>400</v>
      </c>
    </row>
    <row r="5" spans="1:3" x14ac:dyDescent="0.25">
      <c r="A5" t="s">
        <v>91</v>
      </c>
      <c r="B5">
        <v>0.05</v>
      </c>
      <c r="C5" t="s">
        <v>400</v>
      </c>
    </row>
    <row r="6" spans="1:3" x14ac:dyDescent="0.25">
      <c r="A6" t="s">
        <v>91</v>
      </c>
      <c r="B6">
        <v>0.05</v>
      </c>
      <c r="C6" t="s">
        <v>400</v>
      </c>
    </row>
    <row r="7" spans="1:3" x14ac:dyDescent="0.25">
      <c r="A7" t="s">
        <v>91</v>
      </c>
      <c r="B7">
        <v>0.05</v>
      </c>
      <c r="C7" t="s">
        <v>400</v>
      </c>
    </row>
    <row r="8" spans="1:3" x14ac:dyDescent="0.25">
      <c r="A8" t="s">
        <v>91</v>
      </c>
      <c r="B8">
        <v>0.05</v>
      </c>
      <c r="C8" t="s">
        <v>400</v>
      </c>
    </row>
    <row r="9" spans="1:3" x14ac:dyDescent="0.25">
      <c r="A9" t="s">
        <v>91</v>
      </c>
      <c r="B9">
        <v>0.05</v>
      </c>
      <c r="C9" t="s">
        <v>400</v>
      </c>
    </row>
    <row r="10" spans="1:3" x14ac:dyDescent="0.25">
      <c r="A10" t="s">
        <v>91</v>
      </c>
      <c r="B10">
        <v>0.05</v>
      </c>
      <c r="C10" t="s">
        <v>400</v>
      </c>
    </row>
    <row r="11" spans="1:3" x14ac:dyDescent="0.25">
      <c r="A11" t="s">
        <v>91</v>
      </c>
      <c r="B11">
        <v>0.05</v>
      </c>
      <c r="C11" t="s">
        <v>400</v>
      </c>
    </row>
    <row r="12" spans="1:3" x14ac:dyDescent="0.25">
      <c r="A12" t="s">
        <v>91</v>
      </c>
      <c r="B12">
        <v>0.05</v>
      </c>
      <c r="C12" t="s">
        <v>400</v>
      </c>
    </row>
    <row r="13" spans="1:3" x14ac:dyDescent="0.25">
      <c r="A13" t="s">
        <v>91</v>
      </c>
      <c r="B13">
        <v>0.05</v>
      </c>
      <c r="C13" t="s">
        <v>400</v>
      </c>
    </row>
    <row r="14" spans="1:3" x14ac:dyDescent="0.25">
      <c r="A14" t="s">
        <v>91</v>
      </c>
      <c r="B14">
        <v>0.05</v>
      </c>
      <c r="C14" t="s">
        <v>400</v>
      </c>
    </row>
    <row r="15" spans="1:3" x14ac:dyDescent="0.25">
      <c r="A15" t="s">
        <v>91</v>
      </c>
      <c r="B15">
        <v>0.05</v>
      </c>
      <c r="C15" t="s">
        <v>400</v>
      </c>
    </row>
    <row r="16" spans="1:3" x14ac:dyDescent="0.25">
      <c r="A16" t="s">
        <v>91</v>
      </c>
      <c r="B16">
        <v>0.05</v>
      </c>
      <c r="C16" t="s">
        <v>400</v>
      </c>
    </row>
    <row r="17" spans="1:3" x14ac:dyDescent="0.25">
      <c r="A17" t="s">
        <v>91</v>
      </c>
      <c r="B17">
        <v>0.05</v>
      </c>
      <c r="C17" t="s">
        <v>400</v>
      </c>
    </row>
    <row r="18" spans="1:3" x14ac:dyDescent="0.25">
      <c r="A18" t="s">
        <v>91</v>
      </c>
      <c r="B18">
        <v>0.05</v>
      </c>
      <c r="C18" t="s">
        <v>400</v>
      </c>
    </row>
    <row r="19" spans="1:3" x14ac:dyDescent="0.25">
      <c r="A19" t="s">
        <v>91</v>
      </c>
      <c r="B19">
        <v>0.05</v>
      </c>
      <c r="C19" t="s">
        <v>400</v>
      </c>
    </row>
    <row r="20" spans="1:3" x14ac:dyDescent="0.25">
      <c r="A20" t="s">
        <v>91</v>
      </c>
      <c r="B20">
        <v>0.05</v>
      </c>
      <c r="C20" t="s">
        <v>400</v>
      </c>
    </row>
    <row r="21" spans="1:3" x14ac:dyDescent="0.25">
      <c r="A21" t="s">
        <v>91</v>
      </c>
      <c r="B21">
        <v>0.05</v>
      </c>
      <c r="C21" t="s">
        <v>400</v>
      </c>
    </row>
    <row r="22" spans="1:3" x14ac:dyDescent="0.25">
      <c r="A22" t="s">
        <v>91</v>
      </c>
      <c r="B22">
        <v>0.05</v>
      </c>
      <c r="C22" t="s">
        <v>400</v>
      </c>
    </row>
    <row r="23" spans="1:3" x14ac:dyDescent="0.25">
      <c r="A23" t="s">
        <v>91</v>
      </c>
      <c r="B23">
        <v>0.05</v>
      </c>
      <c r="C23" t="s">
        <v>400</v>
      </c>
    </row>
    <row r="24" spans="1:3" x14ac:dyDescent="0.25">
      <c r="A24" t="s">
        <v>91</v>
      </c>
      <c r="B24">
        <v>0.05</v>
      </c>
      <c r="C24" t="s">
        <v>400</v>
      </c>
    </row>
    <row r="25" spans="1:3" x14ac:dyDescent="0.25">
      <c r="A25" t="s">
        <v>91</v>
      </c>
      <c r="B25">
        <v>0.05</v>
      </c>
      <c r="C25" t="s">
        <v>400</v>
      </c>
    </row>
    <row r="26" spans="1:3" x14ac:dyDescent="0.25">
      <c r="A26" t="s">
        <v>91</v>
      </c>
      <c r="B26">
        <v>0.05</v>
      </c>
      <c r="C26" t="s">
        <v>400</v>
      </c>
    </row>
    <row r="27" spans="1:3" x14ac:dyDescent="0.25">
      <c r="A27" t="s">
        <v>91</v>
      </c>
      <c r="B27">
        <v>0.05</v>
      </c>
      <c r="C27" t="s">
        <v>400</v>
      </c>
    </row>
    <row r="28" spans="1:3" x14ac:dyDescent="0.25">
      <c r="A28" t="s">
        <v>91</v>
      </c>
      <c r="B28">
        <v>0.05</v>
      </c>
      <c r="C28" t="s">
        <v>400</v>
      </c>
    </row>
    <row r="29" spans="1:3" x14ac:dyDescent="0.25">
      <c r="A29" t="s">
        <v>91</v>
      </c>
      <c r="B29">
        <v>0.05</v>
      </c>
      <c r="C29" t="s">
        <v>400</v>
      </c>
    </row>
    <row r="30" spans="1:3" x14ac:dyDescent="0.25">
      <c r="A30" t="s">
        <v>91</v>
      </c>
      <c r="B30">
        <v>0.05</v>
      </c>
      <c r="C30" t="s">
        <v>400</v>
      </c>
    </row>
    <row r="31" spans="1:3" x14ac:dyDescent="0.25">
      <c r="A31" t="s">
        <v>91</v>
      </c>
      <c r="B31">
        <v>0.05</v>
      </c>
      <c r="C31" t="s">
        <v>400</v>
      </c>
    </row>
    <row r="32" spans="1:3" x14ac:dyDescent="0.25">
      <c r="A32" t="s">
        <v>91</v>
      </c>
      <c r="B32">
        <v>0.05</v>
      </c>
      <c r="C32" t="s">
        <v>400</v>
      </c>
    </row>
    <row r="33" spans="1:3" x14ac:dyDescent="0.25">
      <c r="A33" t="s">
        <v>91</v>
      </c>
      <c r="B33">
        <v>0.05</v>
      </c>
      <c r="C33" t="s">
        <v>400</v>
      </c>
    </row>
    <row r="34" spans="1:3" x14ac:dyDescent="0.25">
      <c r="A34" t="s">
        <v>91</v>
      </c>
      <c r="B34">
        <v>0.05</v>
      </c>
      <c r="C34" t="s">
        <v>400</v>
      </c>
    </row>
    <row r="35" spans="1:3" x14ac:dyDescent="0.25">
      <c r="A35" t="s">
        <v>91</v>
      </c>
      <c r="B35">
        <v>0.05</v>
      </c>
      <c r="C35" t="s">
        <v>400</v>
      </c>
    </row>
    <row r="36" spans="1:3" x14ac:dyDescent="0.25">
      <c r="A36" t="s">
        <v>91</v>
      </c>
      <c r="B36">
        <v>0.05</v>
      </c>
      <c r="C36" t="s">
        <v>400</v>
      </c>
    </row>
    <row r="37" spans="1:3" x14ac:dyDescent="0.25">
      <c r="A37" t="s">
        <v>91</v>
      </c>
      <c r="B37">
        <v>0.05</v>
      </c>
      <c r="C37" t="s">
        <v>400</v>
      </c>
    </row>
    <row r="38" spans="1:3" x14ac:dyDescent="0.25">
      <c r="A38" t="s">
        <v>91</v>
      </c>
      <c r="B38">
        <v>0.05</v>
      </c>
      <c r="C38" t="s">
        <v>400</v>
      </c>
    </row>
    <row r="39" spans="1:3" x14ac:dyDescent="0.25">
      <c r="A39" t="s">
        <v>91</v>
      </c>
      <c r="B39">
        <v>0.05</v>
      </c>
      <c r="C39" t="s">
        <v>400</v>
      </c>
    </row>
    <row r="40" spans="1:3" x14ac:dyDescent="0.25">
      <c r="A40" t="s">
        <v>91</v>
      </c>
      <c r="B40">
        <v>0.05</v>
      </c>
      <c r="C40" t="s">
        <v>400</v>
      </c>
    </row>
    <row r="41" spans="1:3" x14ac:dyDescent="0.25">
      <c r="A41" t="s">
        <v>91</v>
      </c>
      <c r="B41">
        <v>0.05</v>
      </c>
      <c r="C41" t="s">
        <v>400</v>
      </c>
    </row>
    <row r="42" spans="1:3" x14ac:dyDescent="0.25">
      <c r="A42" t="s">
        <v>91</v>
      </c>
      <c r="B42">
        <v>0.05</v>
      </c>
      <c r="C42" t="s">
        <v>400</v>
      </c>
    </row>
    <row r="43" spans="1:3" x14ac:dyDescent="0.25">
      <c r="A43" t="s">
        <v>91</v>
      </c>
      <c r="B43">
        <v>0.05</v>
      </c>
      <c r="C43" t="s">
        <v>400</v>
      </c>
    </row>
    <row r="44" spans="1:3" x14ac:dyDescent="0.25">
      <c r="A44" t="s">
        <v>91</v>
      </c>
      <c r="B44">
        <v>0.05</v>
      </c>
      <c r="C44" t="s">
        <v>400</v>
      </c>
    </row>
    <row r="45" spans="1:3" x14ac:dyDescent="0.25">
      <c r="A45" t="s">
        <v>91</v>
      </c>
      <c r="B45">
        <v>0.05</v>
      </c>
      <c r="C45" t="s">
        <v>400</v>
      </c>
    </row>
    <row r="46" spans="1:3" x14ac:dyDescent="0.25">
      <c r="A46" t="s">
        <v>91</v>
      </c>
      <c r="B46">
        <v>0.05</v>
      </c>
      <c r="C46" t="s">
        <v>400</v>
      </c>
    </row>
    <row r="47" spans="1:3" x14ac:dyDescent="0.25">
      <c r="A47" t="s">
        <v>91</v>
      </c>
      <c r="B47">
        <v>0.05</v>
      </c>
      <c r="C47" t="s">
        <v>400</v>
      </c>
    </row>
    <row r="48" spans="1:3" x14ac:dyDescent="0.25">
      <c r="A48" t="s">
        <v>91</v>
      </c>
      <c r="B48">
        <v>0.05</v>
      </c>
      <c r="C48" t="s">
        <v>400</v>
      </c>
    </row>
    <row r="49" spans="1:3" x14ac:dyDescent="0.25">
      <c r="A49" t="s">
        <v>91</v>
      </c>
      <c r="B49">
        <v>0.05</v>
      </c>
      <c r="C49" t="s">
        <v>400</v>
      </c>
    </row>
    <row r="50" spans="1:3" x14ac:dyDescent="0.25">
      <c r="A50" t="s">
        <v>91</v>
      </c>
      <c r="B50">
        <v>0.05</v>
      </c>
      <c r="C50" t="s">
        <v>400</v>
      </c>
    </row>
    <row r="51" spans="1:3" x14ac:dyDescent="0.25">
      <c r="A51" t="s">
        <v>91</v>
      </c>
      <c r="B51">
        <v>0.05</v>
      </c>
      <c r="C51" t="s">
        <v>400</v>
      </c>
    </row>
    <row r="52" spans="1:3" x14ac:dyDescent="0.25">
      <c r="A52" t="s">
        <v>91</v>
      </c>
      <c r="B52">
        <v>0.05</v>
      </c>
      <c r="C52" t="s">
        <v>400</v>
      </c>
    </row>
    <row r="53" spans="1:3" x14ac:dyDescent="0.25">
      <c r="A53" t="s">
        <v>91</v>
      </c>
      <c r="B53">
        <v>0.05</v>
      </c>
      <c r="C53" t="s">
        <v>400</v>
      </c>
    </row>
    <row r="54" spans="1:3" x14ac:dyDescent="0.25">
      <c r="A54" t="s">
        <v>91</v>
      </c>
      <c r="B54">
        <v>0.05</v>
      </c>
      <c r="C54" t="s">
        <v>400</v>
      </c>
    </row>
    <row r="55" spans="1:3" x14ac:dyDescent="0.25">
      <c r="A55" t="s">
        <v>91</v>
      </c>
      <c r="B55">
        <v>0.05</v>
      </c>
      <c r="C55" t="s">
        <v>400</v>
      </c>
    </row>
    <row r="56" spans="1:3" x14ac:dyDescent="0.25">
      <c r="A56" t="s">
        <v>91</v>
      </c>
      <c r="B56">
        <v>0.05</v>
      </c>
      <c r="C56" t="s">
        <v>400</v>
      </c>
    </row>
    <row r="57" spans="1:3" x14ac:dyDescent="0.25">
      <c r="A57" t="s">
        <v>91</v>
      </c>
      <c r="B57">
        <v>0.05</v>
      </c>
      <c r="C57" t="s">
        <v>400</v>
      </c>
    </row>
    <row r="58" spans="1:3" x14ac:dyDescent="0.25">
      <c r="A58" t="s">
        <v>91</v>
      </c>
      <c r="B58">
        <v>0.05</v>
      </c>
      <c r="C58" t="s">
        <v>400</v>
      </c>
    </row>
    <row r="59" spans="1:3" x14ac:dyDescent="0.25">
      <c r="A59" t="s">
        <v>91</v>
      </c>
      <c r="B59">
        <v>0.05</v>
      </c>
      <c r="C59" t="s">
        <v>400</v>
      </c>
    </row>
    <row r="60" spans="1:3" x14ac:dyDescent="0.25">
      <c r="A60" t="s">
        <v>91</v>
      </c>
      <c r="B60">
        <v>0.05</v>
      </c>
      <c r="C60" t="s">
        <v>400</v>
      </c>
    </row>
    <row r="61" spans="1:3" x14ac:dyDescent="0.25">
      <c r="A61" t="s">
        <v>91</v>
      </c>
      <c r="B61">
        <v>0.05</v>
      </c>
      <c r="C61" t="s">
        <v>400</v>
      </c>
    </row>
    <row r="62" spans="1:3" x14ac:dyDescent="0.25">
      <c r="A62" t="s">
        <v>91</v>
      </c>
      <c r="B62">
        <v>0.05</v>
      </c>
      <c r="C62" t="s">
        <v>400</v>
      </c>
    </row>
    <row r="63" spans="1:3" x14ac:dyDescent="0.25">
      <c r="A63" t="s">
        <v>91</v>
      </c>
      <c r="B63">
        <v>0.05</v>
      </c>
      <c r="C63" t="s">
        <v>400</v>
      </c>
    </row>
    <row r="64" spans="1:3" x14ac:dyDescent="0.25">
      <c r="A64" t="s">
        <v>92</v>
      </c>
      <c r="B64">
        <v>2.93</v>
      </c>
      <c r="C64" t="s">
        <v>39</v>
      </c>
    </row>
    <row r="65" spans="1:3" x14ac:dyDescent="0.25">
      <c r="A65" t="s">
        <v>93</v>
      </c>
      <c r="B65">
        <v>0.89</v>
      </c>
      <c r="C65" t="s">
        <v>401</v>
      </c>
    </row>
    <row r="66" spans="1:3" x14ac:dyDescent="0.25">
      <c r="A66" t="s">
        <v>93</v>
      </c>
      <c r="B66">
        <v>0.89</v>
      </c>
      <c r="C66" t="s">
        <v>401</v>
      </c>
    </row>
    <row r="67" spans="1:3" x14ac:dyDescent="0.25">
      <c r="A67" t="s">
        <v>94</v>
      </c>
      <c r="B67">
        <v>1.78</v>
      </c>
      <c r="C67" t="s">
        <v>39</v>
      </c>
    </row>
    <row r="68" spans="1:3" x14ac:dyDescent="0.25">
      <c r="A68" t="s">
        <v>95</v>
      </c>
      <c r="B68">
        <v>1.04</v>
      </c>
      <c r="C68" t="s">
        <v>402</v>
      </c>
    </row>
    <row r="69" spans="1:3" x14ac:dyDescent="0.25">
      <c r="A69" t="s">
        <v>95</v>
      </c>
      <c r="B69">
        <v>1.04</v>
      </c>
      <c r="C69" t="s">
        <v>402</v>
      </c>
    </row>
    <row r="70" spans="1:3" x14ac:dyDescent="0.25">
      <c r="A70" t="s">
        <v>95</v>
      </c>
      <c r="B70">
        <v>1.04</v>
      </c>
      <c r="C70" t="s">
        <v>402</v>
      </c>
    </row>
    <row r="71" spans="1:3" x14ac:dyDescent="0.25">
      <c r="A71" t="s">
        <v>95</v>
      </c>
      <c r="B71">
        <v>1.04</v>
      </c>
      <c r="C71" t="s">
        <v>402</v>
      </c>
    </row>
    <row r="72" spans="1:3" x14ac:dyDescent="0.25">
      <c r="A72" t="s">
        <v>96</v>
      </c>
      <c r="B72">
        <v>4.17</v>
      </c>
      <c r="C72" t="s">
        <v>39</v>
      </c>
    </row>
    <row r="73" spans="1:3" x14ac:dyDescent="0.25">
      <c r="A73" t="s">
        <v>97</v>
      </c>
      <c r="B73">
        <v>4.62</v>
      </c>
      <c r="C73" t="s">
        <v>403</v>
      </c>
    </row>
    <row r="74" spans="1:3" x14ac:dyDescent="0.25">
      <c r="A74" t="s">
        <v>97</v>
      </c>
      <c r="B74">
        <v>4.62</v>
      </c>
      <c r="C74" t="s">
        <v>403</v>
      </c>
    </row>
    <row r="75" spans="1:3" x14ac:dyDescent="0.25">
      <c r="A75" t="s">
        <v>98</v>
      </c>
      <c r="B75">
        <v>9.24</v>
      </c>
      <c r="C75" t="s">
        <v>39</v>
      </c>
    </row>
    <row r="76" spans="1:3" x14ac:dyDescent="0.25">
      <c r="A76" t="s">
        <v>99</v>
      </c>
      <c r="B76">
        <v>20.62</v>
      </c>
      <c r="C76" t="s">
        <v>39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291E7-B416-4C4F-87B6-6700C000F78E}">
  <sheetPr>
    <tabColor theme="0" tint="-0.34998626667073579"/>
  </sheetPr>
  <dimension ref="A1:C141"/>
  <sheetViews>
    <sheetView workbookViewId="0">
      <selection activeCell="A18" sqref="A18"/>
    </sheetView>
  </sheetViews>
  <sheetFormatPr defaultRowHeight="15" x14ac:dyDescent="0.25"/>
  <cols>
    <col min="1" max="1" width="32.85546875" bestFit="1" customWidth="1"/>
    <col min="2" max="2" width="10.28515625" bestFit="1" customWidth="1"/>
    <col min="3" max="3" width="10.42578125" bestFit="1" customWidth="1"/>
    <col min="4" max="4" width="13.7109375" bestFit="1" customWidth="1"/>
    <col min="5" max="5" width="29.140625" bestFit="1" customWidth="1"/>
    <col min="6" max="7" width="11.140625" bestFit="1" customWidth="1"/>
  </cols>
  <sheetData>
    <row r="1" spans="1:3" x14ac:dyDescent="0.25">
      <c r="A1" t="s">
        <v>36</v>
      </c>
      <c r="B1" t="s">
        <v>37</v>
      </c>
      <c r="C1" t="s">
        <v>82</v>
      </c>
    </row>
    <row r="2" spans="1:3" x14ac:dyDescent="0.25">
      <c r="A2" t="s">
        <v>140</v>
      </c>
      <c r="B2">
        <v>9.99</v>
      </c>
      <c r="C2" t="s">
        <v>258</v>
      </c>
    </row>
    <row r="3" spans="1:3" x14ac:dyDescent="0.25">
      <c r="A3" t="s">
        <v>140</v>
      </c>
      <c r="B3">
        <v>3.46</v>
      </c>
      <c r="C3" t="s">
        <v>259</v>
      </c>
    </row>
    <row r="4" spans="1:3" x14ac:dyDescent="0.25">
      <c r="A4" t="s">
        <v>140</v>
      </c>
      <c r="B4">
        <v>17.2</v>
      </c>
      <c r="C4" t="s">
        <v>260</v>
      </c>
    </row>
    <row r="5" spans="1:3" x14ac:dyDescent="0.25">
      <c r="A5" t="s">
        <v>140</v>
      </c>
      <c r="B5">
        <v>3.52</v>
      </c>
      <c r="C5" t="s">
        <v>261</v>
      </c>
    </row>
    <row r="6" spans="1:3" x14ac:dyDescent="0.25">
      <c r="A6" t="s">
        <v>140</v>
      </c>
      <c r="B6">
        <v>0.46</v>
      </c>
      <c r="C6" t="s">
        <v>262</v>
      </c>
    </row>
    <row r="7" spans="1:3" x14ac:dyDescent="0.25">
      <c r="A7" t="s">
        <v>140</v>
      </c>
      <c r="B7">
        <v>1.47</v>
      </c>
      <c r="C7" t="s">
        <v>263</v>
      </c>
    </row>
    <row r="8" spans="1:3" x14ac:dyDescent="0.25">
      <c r="A8" t="s">
        <v>140</v>
      </c>
      <c r="B8">
        <v>3.13</v>
      </c>
      <c r="C8" t="s">
        <v>264</v>
      </c>
    </row>
    <row r="9" spans="1:3" x14ac:dyDescent="0.25">
      <c r="A9" t="s">
        <v>140</v>
      </c>
      <c r="B9">
        <v>3.29</v>
      </c>
      <c r="C9" t="s">
        <v>265</v>
      </c>
    </row>
    <row r="10" spans="1:3" x14ac:dyDescent="0.25">
      <c r="A10" t="s">
        <v>140</v>
      </c>
      <c r="B10">
        <v>3.03</v>
      </c>
      <c r="C10" t="s">
        <v>266</v>
      </c>
    </row>
    <row r="11" spans="1:3" x14ac:dyDescent="0.25">
      <c r="A11" t="s">
        <v>140</v>
      </c>
      <c r="B11">
        <v>1.81</v>
      </c>
      <c r="C11" t="s">
        <v>267</v>
      </c>
    </row>
    <row r="12" spans="1:3" x14ac:dyDescent="0.25">
      <c r="A12" t="s">
        <v>140</v>
      </c>
      <c r="B12">
        <v>1.1499999999999999</v>
      </c>
      <c r="C12" t="s">
        <v>268</v>
      </c>
    </row>
    <row r="13" spans="1:3" x14ac:dyDescent="0.25">
      <c r="A13" t="s">
        <v>140</v>
      </c>
      <c r="B13">
        <v>1.7</v>
      </c>
      <c r="C13" t="s">
        <v>269</v>
      </c>
    </row>
    <row r="14" spans="1:3" x14ac:dyDescent="0.25">
      <c r="A14" t="s">
        <v>140</v>
      </c>
      <c r="B14">
        <v>3.03</v>
      </c>
      <c r="C14" t="s">
        <v>266</v>
      </c>
    </row>
    <row r="15" spans="1:3" x14ac:dyDescent="0.25">
      <c r="A15" t="s">
        <v>140</v>
      </c>
      <c r="B15">
        <v>1.64</v>
      </c>
      <c r="C15" t="s">
        <v>270</v>
      </c>
    </row>
    <row r="16" spans="1:3" x14ac:dyDescent="0.25">
      <c r="A16" t="s">
        <v>140</v>
      </c>
      <c r="B16">
        <v>3.03</v>
      </c>
      <c r="C16" t="s">
        <v>266</v>
      </c>
    </row>
    <row r="17" spans="1:3" x14ac:dyDescent="0.25">
      <c r="A17" t="s">
        <v>140</v>
      </c>
      <c r="B17">
        <v>3.29</v>
      </c>
      <c r="C17" t="s">
        <v>265</v>
      </c>
    </row>
    <row r="18" spans="1:3" x14ac:dyDescent="0.25">
      <c r="A18" t="s">
        <v>140</v>
      </c>
      <c r="B18">
        <v>7.61</v>
      </c>
      <c r="C18" t="s">
        <v>271</v>
      </c>
    </row>
    <row r="19" spans="1:3" x14ac:dyDescent="0.25">
      <c r="A19" t="s">
        <v>140</v>
      </c>
      <c r="B19">
        <v>1.65</v>
      </c>
      <c r="C19" t="s">
        <v>272</v>
      </c>
    </row>
    <row r="20" spans="1:3" x14ac:dyDescent="0.25">
      <c r="A20" t="s">
        <v>140</v>
      </c>
      <c r="B20">
        <v>7.74</v>
      </c>
      <c r="C20" t="s">
        <v>273</v>
      </c>
    </row>
    <row r="21" spans="1:3" x14ac:dyDescent="0.25">
      <c r="A21" t="s">
        <v>140</v>
      </c>
      <c r="B21">
        <v>1.65</v>
      </c>
      <c r="C21" t="s">
        <v>272</v>
      </c>
    </row>
    <row r="22" spans="1:3" x14ac:dyDescent="0.25">
      <c r="A22" t="s">
        <v>140</v>
      </c>
      <c r="B22">
        <v>11.37</v>
      </c>
      <c r="C22" t="s">
        <v>274</v>
      </c>
    </row>
    <row r="23" spans="1:3" x14ac:dyDescent="0.25">
      <c r="A23" t="s">
        <v>140</v>
      </c>
      <c r="B23">
        <v>2.38</v>
      </c>
      <c r="C23" t="s">
        <v>275</v>
      </c>
    </row>
    <row r="24" spans="1:3" x14ac:dyDescent="0.25">
      <c r="A24" t="s">
        <v>140</v>
      </c>
      <c r="B24">
        <v>11.4</v>
      </c>
      <c r="C24" t="s">
        <v>276</v>
      </c>
    </row>
    <row r="25" spans="1:3" x14ac:dyDescent="0.25">
      <c r="A25" t="s">
        <v>140</v>
      </c>
      <c r="B25">
        <v>2.38</v>
      </c>
      <c r="C25" t="s">
        <v>275</v>
      </c>
    </row>
    <row r="26" spans="1:3" x14ac:dyDescent="0.25">
      <c r="A26" t="s">
        <v>140</v>
      </c>
      <c r="B26">
        <v>3.07</v>
      </c>
      <c r="C26" t="s">
        <v>277</v>
      </c>
    </row>
    <row r="27" spans="1:3" x14ac:dyDescent="0.25">
      <c r="A27" t="s">
        <v>140</v>
      </c>
      <c r="B27">
        <v>2.7</v>
      </c>
      <c r="C27" t="s">
        <v>278</v>
      </c>
    </row>
    <row r="28" spans="1:3" x14ac:dyDescent="0.25">
      <c r="A28" t="s">
        <v>140</v>
      </c>
      <c r="B28">
        <v>3.45</v>
      </c>
      <c r="C28" t="s">
        <v>279</v>
      </c>
    </row>
    <row r="29" spans="1:3" x14ac:dyDescent="0.25">
      <c r="A29" t="s">
        <v>140</v>
      </c>
      <c r="B29">
        <v>2.73</v>
      </c>
      <c r="C29" t="s">
        <v>280</v>
      </c>
    </row>
    <row r="30" spans="1:3" x14ac:dyDescent="0.25">
      <c r="A30" t="s">
        <v>140</v>
      </c>
      <c r="B30">
        <v>3.89</v>
      </c>
      <c r="C30" t="s">
        <v>281</v>
      </c>
    </row>
    <row r="31" spans="1:3" x14ac:dyDescent="0.25">
      <c r="A31" t="s">
        <v>140</v>
      </c>
      <c r="B31">
        <v>4.84</v>
      </c>
      <c r="C31" t="s">
        <v>282</v>
      </c>
    </row>
    <row r="32" spans="1:3" x14ac:dyDescent="0.25">
      <c r="A32" t="s">
        <v>140</v>
      </c>
      <c r="B32">
        <v>4.96</v>
      </c>
      <c r="C32" t="s">
        <v>283</v>
      </c>
    </row>
    <row r="33" spans="1:3" x14ac:dyDescent="0.25">
      <c r="A33" t="s">
        <v>140</v>
      </c>
      <c r="B33">
        <v>3.73</v>
      </c>
      <c r="C33" t="s">
        <v>284</v>
      </c>
    </row>
    <row r="34" spans="1:3" x14ac:dyDescent="0.25">
      <c r="A34" t="s">
        <v>140</v>
      </c>
      <c r="B34">
        <v>4.54</v>
      </c>
      <c r="C34" t="s">
        <v>285</v>
      </c>
    </row>
    <row r="35" spans="1:3" x14ac:dyDescent="0.25">
      <c r="A35" t="s">
        <v>140</v>
      </c>
      <c r="B35">
        <v>5.92</v>
      </c>
      <c r="C35" t="s">
        <v>286</v>
      </c>
    </row>
    <row r="36" spans="1:3" x14ac:dyDescent="0.25">
      <c r="A36" t="s">
        <v>140</v>
      </c>
      <c r="B36">
        <v>4.22</v>
      </c>
      <c r="C36" t="s">
        <v>287</v>
      </c>
    </row>
    <row r="37" spans="1:3" x14ac:dyDescent="0.25">
      <c r="A37" t="s">
        <v>140</v>
      </c>
      <c r="B37">
        <v>2.7</v>
      </c>
      <c r="C37" t="s">
        <v>288</v>
      </c>
    </row>
    <row r="38" spans="1:3" x14ac:dyDescent="0.25">
      <c r="A38" t="s">
        <v>140</v>
      </c>
      <c r="B38">
        <v>3.1</v>
      </c>
      <c r="C38" t="s">
        <v>289</v>
      </c>
    </row>
    <row r="39" spans="1:3" x14ac:dyDescent="0.25">
      <c r="A39" t="s">
        <v>140</v>
      </c>
      <c r="B39">
        <v>3.24</v>
      </c>
      <c r="C39" t="s">
        <v>290</v>
      </c>
    </row>
    <row r="40" spans="1:3" x14ac:dyDescent="0.25">
      <c r="A40" t="s">
        <v>140</v>
      </c>
      <c r="B40">
        <v>2.59</v>
      </c>
      <c r="C40" t="s">
        <v>291</v>
      </c>
    </row>
    <row r="41" spans="1:3" x14ac:dyDescent="0.25">
      <c r="A41" t="s">
        <v>140</v>
      </c>
      <c r="B41">
        <v>2.7</v>
      </c>
      <c r="C41" t="s">
        <v>288</v>
      </c>
    </row>
    <row r="42" spans="1:3" x14ac:dyDescent="0.25">
      <c r="A42" t="s">
        <v>140</v>
      </c>
      <c r="B42">
        <v>3.24</v>
      </c>
      <c r="C42" t="s">
        <v>292</v>
      </c>
    </row>
    <row r="43" spans="1:3" x14ac:dyDescent="0.25">
      <c r="A43" t="s">
        <v>140</v>
      </c>
      <c r="B43">
        <v>2.48</v>
      </c>
      <c r="C43" t="s">
        <v>293</v>
      </c>
    </row>
    <row r="44" spans="1:3" x14ac:dyDescent="0.25">
      <c r="A44" t="s">
        <v>140</v>
      </c>
      <c r="B44">
        <v>3.44</v>
      </c>
      <c r="C44" t="s">
        <v>294</v>
      </c>
    </row>
    <row r="45" spans="1:3" x14ac:dyDescent="0.25">
      <c r="A45" t="s">
        <v>140</v>
      </c>
      <c r="B45">
        <v>2.7</v>
      </c>
      <c r="C45" t="s">
        <v>288</v>
      </c>
    </row>
    <row r="46" spans="1:3" x14ac:dyDescent="0.25">
      <c r="A46" t="s">
        <v>140</v>
      </c>
      <c r="B46">
        <v>1.45</v>
      </c>
      <c r="C46" t="s">
        <v>295</v>
      </c>
    </row>
    <row r="47" spans="1:3" x14ac:dyDescent="0.25">
      <c r="A47" t="s">
        <v>140</v>
      </c>
      <c r="B47">
        <v>1.7</v>
      </c>
      <c r="C47" t="s">
        <v>296</v>
      </c>
    </row>
    <row r="48" spans="1:3" x14ac:dyDescent="0.25">
      <c r="A48" t="s">
        <v>140</v>
      </c>
      <c r="B48">
        <v>1.48</v>
      </c>
      <c r="C48" t="s">
        <v>297</v>
      </c>
    </row>
    <row r="49" spans="1:3" x14ac:dyDescent="0.25">
      <c r="A49" t="s">
        <v>140</v>
      </c>
      <c r="B49">
        <v>1.29</v>
      </c>
      <c r="C49" t="s">
        <v>298</v>
      </c>
    </row>
    <row r="50" spans="1:3" x14ac:dyDescent="0.25">
      <c r="A50" t="s">
        <v>140</v>
      </c>
      <c r="B50">
        <v>3.29</v>
      </c>
      <c r="C50" t="s">
        <v>265</v>
      </c>
    </row>
    <row r="51" spans="1:3" x14ac:dyDescent="0.25">
      <c r="A51" t="s">
        <v>140</v>
      </c>
      <c r="B51">
        <v>3.45</v>
      </c>
      <c r="C51" t="s">
        <v>279</v>
      </c>
    </row>
    <row r="52" spans="1:3" x14ac:dyDescent="0.25">
      <c r="A52" t="s">
        <v>140</v>
      </c>
      <c r="B52">
        <v>1.17</v>
      </c>
      <c r="C52" t="s">
        <v>299</v>
      </c>
    </row>
    <row r="53" spans="1:3" x14ac:dyDescent="0.25">
      <c r="A53" t="s">
        <v>140</v>
      </c>
      <c r="B53">
        <v>0.99</v>
      </c>
      <c r="C53" t="s">
        <v>300</v>
      </c>
    </row>
    <row r="54" spans="1:3" x14ac:dyDescent="0.25">
      <c r="A54" t="s">
        <v>140</v>
      </c>
      <c r="B54">
        <v>1.31</v>
      </c>
      <c r="C54" t="s">
        <v>301</v>
      </c>
    </row>
    <row r="55" spans="1:3" x14ac:dyDescent="0.25">
      <c r="A55" t="s">
        <v>140</v>
      </c>
      <c r="B55">
        <v>1.31</v>
      </c>
      <c r="C55" t="s">
        <v>301</v>
      </c>
    </row>
    <row r="56" spans="1:3" x14ac:dyDescent="0.25">
      <c r="A56" t="s">
        <v>140</v>
      </c>
      <c r="B56">
        <v>3.29</v>
      </c>
      <c r="C56" t="s">
        <v>265</v>
      </c>
    </row>
    <row r="57" spans="1:3" x14ac:dyDescent="0.25">
      <c r="A57" t="s">
        <v>140</v>
      </c>
      <c r="B57">
        <v>1.1599999999999999</v>
      </c>
      <c r="C57" t="s">
        <v>302</v>
      </c>
    </row>
    <row r="58" spans="1:3" x14ac:dyDescent="0.25">
      <c r="A58" t="s">
        <v>140</v>
      </c>
      <c r="B58">
        <v>3.44</v>
      </c>
      <c r="C58" t="s">
        <v>294</v>
      </c>
    </row>
    <row r="59" spans="1:3" x14ac:dyDescent="0.25">
      <c r="A59" t="s">
        <v>140</v>
      </c>
      <c r="B59">
        <v>1.48</v>
      </c>
      <c r="C59" t="s">
        <v>297</v>
      </c>
    </row>
    <row r="60" spans="1:3" x14ac:dyDescent="0.25">
      <c r="A60" t="s">
        <v>140</v>
      </c>
      <c r="B60">
        <v>1.48</v>
      </c>
      <c r="C60" t="s">
        <v>297</v>
      </c>
    </row>
    <row r="61" spans="1:3" x14ac:dyDescent="0.25">
      <c r="A61" t="s">
        <v>140</v>
      </c>
      <c r="B61">
        <v>4.6500000000000004</v>
      </c>
      <c r="C61" t="s">
        <v>303</v>
      </c>
    </row>
    <row r="62" spans="1:3" x14ac:dyDescent="0.25">
      <c r="A62" t="s">
        <v>140</v>
      </c>
      <c r="B62">
        <v>0.56999999999999995</v>
      </c>
      <c r="C62" t="s">
        <v>304</v>
      </c>
    </row>
    <row r="63" spans="1:3" x14ac:dyDescent="0.25">
      <c r="A63" t="s">
        <v>140</v>
      </c>
      <c r="B63">
        <v>2.98</v>
      </c>
      <c r="C63" t="s">
        <v>305</v>
      </c>
    </row>
    <row r="64" spans="1:3" x14ac:dyDescent="0.25">
      <c r="A64" t="s">
        <v>140</v>
      </c>
      <c r="B64">
        <v>1.03</v>
      </c>
      <c r="C64" t="s">
        <v>306</v>
      </c>
    </row>
    <row r="65" spans="1:3" x14ac:dyDescent="0.25">
      <c r="A65" t="s">
        <v>140</v>
      </c>
      <c r="B65">
        <v>1.82</v>
      </c>
      <c r="C65" t="s">
        <v>307</v>
      </c>
    </row>
    <row r="66" spans="1:3" x14ac:dyDescent="0.25">
      <c r="A66" t="s">
        <v>140</v>
      </c>
      <c r="B66">
        <v>1.82</v>
      </c>
      <c r="C66" t="s">
        <v>307</v>
      </c>
    </row>
    <row r="67" spans="1:3" x14ac:dyDescent="0.25">
      <c r="A67" t="s">
        <v>140</v>
      </c>
      <c r="B67">
        <v>1.53</v>
      </c>
      <c r="C67" t="s">
        <v>308</v>
      </c>
    </row>
    <row r="68" spans="1:3" x14ac:dyDescent="0.25">
      <c r="A68" t="s">
        <v>140</v>
      </c>
      <c r="B68">
        <v>3.07</v>
      </c>
      <c r="C68" t="s">
        <v>277</v>
      </c>
    </row>
    <row r="69" spans="1:3" x14ac:dyDescent="0.25">
      <c r="A69" t="s">
        <v>140</v>
      </c>
      <c r="B69">
        <v>3.07</v>
      </c>
      <c r="C69" t="s">
        <v>277</v>
      </c>
    </row>
    <row r="70" spans="1:3" x14ac:dyDescent="0.25">
      <c r="A70" t="s">
        <v>140</v>
      </c>
      <c r="B70">
        <v>2.73</v>
      </c>
      <c r="C70" t="s">
        <v>280</v>
      </c>
    </row>
    <row r="71" spans="1:3" x14ac:dyDescent="0.25">
      <c r="A71" t="s">
        <v>140</v>
      </c>
      <c r="B71">
        <v>3.18</v>
      </c>
      <c r="C71" t="s">
        <v>309</v>
      </c>
    </row>
    <row r="72" spans="1:3" x14ac:dyDescent="0.25">
      <c r="A72" t="s">
        <v>140</v>
      </c>
      <c r="B72">
        <v>2.73</v>
      </c>
      <c r="C72" t="s">
        <v>310</v>
      </c>
    </row>
    <row r="73" spans="1:3" x14ac:dyDescent="0.25">
      <c r="A73" t="s">
        <v>140</v>
      </c>
      <c r="B73">
        <v>0.75</v>
      </c>
      <c r="C73" t="s">
        <v>311</v>
      </c>
    </row>
    <row r="74" spans="1:3" x14ac:dyDescent="0.25">
      <c r="A74" t="s">
        <v>140</v>
      </c>
      <c r="B74">
        <v>0.75</v>
      </c>
      <c r="C74" t="s">
        <v>311</v>
      </c>
    </row>
    <row r="75" spans="1:3" x14ac:dyDescent="0.25">
      <c r="A75" t="s">
        <v>140</v>
      </c>
      <c r="B75">
        <v>1.2</v>
      </c>
      <c r="C75" t="s">
        <v>312</v>
      </c>
    </row>
    <row r="76" spans="1:3" x14ac:dyDescent="0.25">
      <c r="A76" t="s">
        <v>140</v>
      </c>
      <c r="B76">
        <v>1.2</v>
      </c>
      <c r="C76" t="s">
        <v>312</v>
      </c>
    </row>
    <row r="77" spans="1:3" x14ac:dyDescent="0.25">
      <c r="A77" t="s">
        <v>140</v>
      </c>
      <c r="B77">
        <v>2.86</v>
      </c>
      <c r="C77" t="s">
        <v>313</v>
      </c>
    </row>
    <row r="78" spans="1:3" x14ac:dyDescent="0.25">
      <c r="A78" t="s">
        <v>140</v>
      </c>
      <c r="B78">
        <v>3.29</v>
      </c>
      <c r="C78" t="s">
        <v>265</v>
      </c>
    </row>
    <row r="79" spans="1:3" x14ac:dyDescent="0.25">
      <c r="A79" t="s">
        <v>140</v>
      </c>
      <c r="B79">
        <v>3.01</v>
      </c>
      <c r="C79" t="s">
        <v>314</v>
      </c>
    </row>
    <row r="80" spans="1:3" x14ac:dyDescent="0.25">
      <c r="A80" t="s">
        <v>140</v>
      </c>
      <c r="B80">
        <v>3.01</v>
      </c>
      <c r="C80" t="s">
        <v>315</v>
      </c>
    </row>
    <row r="81" spans="1:3" x14ac:dyDescent="0.25">
      <c r="A81" t="s">
        <v>140</v>
      </c>
      <c r="B81">
        <v>1.1499999999999999</v>
      </c>
      <c r="C81" t="s">
        <v>316</v>
      </c>
    </row>
    <row r="82" spans="1:3" x14ac:dyDescent="0.25">
      <c r="A82" t="s">
        <v>140</v>
      </c>
      <c r="B82">
        <v>1.49</v>
      </c>
      <c r="C82" t="s">
        <v>317</v>
      </c>
    </row>
    <row r="83" spans="1:3" x14ac:dyDescent="0.25">
      <c r="A83" t="s">
        <v>140</v>
      </c>
      <c r="B83">
        <v>2.98</v>
      </c>
      <c r="C83" t="s">
        <v>318</v>
      </c>
    </row>
    <row r="84" spans="1:3" x14ac:dyDescent="0.25">
      <c r="A84" t="s">
        <v>140</v>
      </c>
      <c r="B84">
        <v>3.18</v>
      </c>
      <c r="C84" t="s">
        <v>309</v>
      </c>
    </row>
    <row r="85" spans="1:3" x14ac:dyDescent="0.25">
      <c r="A85" t="s">
        <v>140</v>
      </c>
      <c r="B85">
        <v>3.46</v>
      </c>
      <c r="C85" t="s">
        <v>319</v>
      </c>
    </row>
    <row r="86" spans="1:3" x14ac:dyDescent="0.25">
      <c r="A86" t="s">
        <v>140</v>
      </c>
      <c r="B86">
        <v>2.98</v>
      </c>
      <c r="C86" t="s">
        <v>318</v>
      </c>
    </row>
    <row r="87" spans="1:3" x14ac:dyDescent="0.25">
      <c r="A87" t="s">
        <v>140</v>
      </c>
      <c r="B87">
        <v>3.02</v>
      </c>
      <c r="C87" t="s">
        <v>320</v>
      </c>
    </row>
    <row r="88" spans="1:3" x14ac:dyDescent="0.25">
      <c r="A88" t="s">
        <v>140</v>
      </c>
      <c r="B88">
        <v>2.0699999999999998</v>
      </c>
      <c r="C88" t="s">
        <v>321</v>
      </c>
    </row>
    <row r="89" spans="1:3" x14ac:dyDescent="0.25">
      <c r="A89" t="s">
        <v>140</v>
      </c>
      <c r="B89">
        <v>0.61</v>
      </c>
      <c r="C89" t="s">
        <v>322</v>
      </c>
    </row>
    <row r="90" spans="1:3" x14ac:dyDescent="0.25">
      <c r="A90" t="s">
        <v>140</v>
      </c>
      <c r="B90">
        <v>0.61</v>
      </c>
      <c r="C90" t="s">
        <v>322</v>
      </c>
    </row>
    <row r="91" spans="1:3" x14ac:dyDescent="0.25">
      <c r="A91" t="s">
        <v>140</v>
      </c>
      <c r="B91">
        <v>2.5499999999999998</v>
      </c>
      <c r="C91" t="s">
        <v>323</v>
      </c>
    </row>
    <row r="92" spans="1:3" x14ac:dyDescent="0.25">
      <c r="A92" t="s">
        <v>140</v>
      </c>
      <c r="B92">
        <v>3.13</v>
      </c>
      <c r="C92" t="s">
        <v>264</v>
      </c>
    </row>
    <row r="93" spans="1:3" x14ac:dyDescent="0.25">
      <c r="A93" t="s">
        <v>140</v>
      </c>
      <c r="B93">
        <v>3.07</v>
      </c>
      <c r="C93" t="s">
        <v>277</v>
      </c>
    </row>
    <row r="94" spans="1:3" x14ac:dyDescent="0.25">
      <c r="A94" t="s">
        <v>140</v>
      </c>
      <c r="B94">
        <v>3.29</v>
      </c>
      <c r="C94" t="s">
        <v>265</v>
      </c>
    </row>
    <row r="95" spans="1:3" x14ac:dyDescent="0.25">
      <c r="A95" t="s">
        <v>140</v>
      </c>
      <c r="B95">
        <v>3.03</v>
      </c>
      <c r="C95" t="s">
        <v>266</v>
      </c>
    </row>
    <row r="96" spans="1:3" x14ac:dyDescent="0.25">
      <c r="A96" t="s">
        <v>140</v>
      </c>
      <c r="B96">
        <v>2.7</v>
      </c>
      <c r="C96" t="s">
        <v>278</v>
      </c>
    </row>
    <row r="97" spans="1:3" x14ac:dyDescent="0.25">
      <c r="A97" t="s">
        <v>140</v>
      </c>
      <c r="B97">
        <v>3.29</v>
      </c>
      <c r="C97" t="s">
        <v>265</v>
      </c>
    </row>
    <row r="98" spans="1:3" x14ac:dyDescent="0.25">
      <c r="A98" t="s">
        <v>140</v>
      </c>
      <c r="B98">
        <v>3.45</v>
      </c>
      <c r="C98" t="s">
        <v>279</v>
      </c>
    </row>
    <row r="99" spans="1:3" x14ac:dyDescent="0.25">
      <c r="A99" t="s">
        <v>140</v>
      </c>
      <c r="B99">
        <v>2.7</v>
      </c>
      <c r="C99" t="s">
        <v>288</v>
      </c>
    </row>
    <row r="100" spans="1:3" x14ac:dyDescent="0.25">
      <c r="A100" t="s">
        <v>140</v>
      </c>
      <c r="B100">
        <v>3.44</v>
      </c>
      <c r="C100" t="s">
        <v>294</v>
      </c>
    </row>
    <row r="101" spans="1:3" x14ac:dyDescent="0.25">
      <c r="A101" t="s">
        <v>140</v>
      </c>
      <c r="B101">
        <v>2.73</v>
      </c>
      <c r="C101" t="s">
        <v>310</v>
      </c>
    </row>
    <row r="102" spans="1:3" x14ac:dyDescent="0.25">
      <c r="A102" t="s">
        <v>140</v>
      </c>
      <c r="B102">
        <v>1.28</v>
      </c>
      <c r="C102" t="s">
        <v>324</v>
      </c>
    </row>
    <row r="103" spans="1:3" x14ac:dyDescent="0.25">
      <c r="A103" t="s">
        <v>140</v>
      </c>
      <c r="B103">
        <v>7.71</v>
      </c>
      <c r="C103" t="s">
        <v>325</v>
      </c>
    </row>
    <row r="104" spans="1:3" x14ac:dyDescent="0.25">
      <c r="A104" t="s">
        <v>140</v>
      </c>
      <c r="B104">
        <v>2.6</v>
      </c>
      <c r="C104" t="s">
        <v>326</v>
      </c>
    </row>
    <row r="105" spans="1:3" x14ac:dyDescent="0.25">
      <c r="A105" t="s">
        <v>253</v>
      </c>
      <c r="B105">
        <v>317.66000000000003</v>
      </c>
      <c r="C105" t="s">
        <v>327</v>
      </c>
    </row>
    <row r="106" spans="1:3" x14ac:dyDescent="0.25">
      <c r="A106" t="s">
        <v>39</v>
      </c>
      <c r="C106" t="s">
        <v>39</v>
      </c>
    </row>
    <row r="107" spans="1:3" x14ac:dyDescent="0.25">
      <c r="A107" t="s">
        <v>141</v>
      </c>
      <c r="B107">
        <v>7.09</v>
      </c>
      <c r="C107" t="s">
        <v>328</v>
      </c>
    </row>
    <row r="108" spans="1:3" x14ac:dyDescent="0.25">
      <c r="A108" t="s">
        <v>141</v>
      </c>
      <c r="B108">
        <v>9.8699999999999992</v>
      </c>
      <c r="C108" t="s">
        <v>329</v>
      </c>
    </row>
    <row r="109" spans="1:3" x14ac:dyDescent="0.25">
      <c r="A109" t="s">
        <v>141</v>
      </c>
      <c r="B109">
        <v>6.65</v>
      </c>
      <c r="C109" t="s">
        <v>330</v>
      </c>
    </row>
    <row r="110" spans="1:3" x14ac:dyDescent="0.25">
      <c r="A110" t="s">
        <v>141</v>
      </c>
      <c r="B110">
        <v>5.71</v>
      </c>
      <c r="C110" t="s">
        <v>331</v>
      </c>
    </row>
    <row r="111" spans="1:3" x14ac:dyDescent="0.25">
      <c r="A111" t="s">
        <v>141</v>
      </c>
      <c r="B111">
        <v>8.84</v>
      </c>
      <c r="C111" t="s">
        <v>332</v>
      </c>
    </row>
    <row r="112" spans="1:3" x14ac:dyDescent="0.25">
      <c r="A112" t="s">
        <v>141</v>
      </c>
      <c r="B112">
        <v>5.71</v>
      </c>
      <c r="C112" t="s">
        <v>331</v>
      </c>
    </row>
    <row r="113" spans="1:3" x14ac:dyDescent="0.25">
      <c r="A113" t="s">
        <v>141</v>
      </c>
      <c r="B113">
        <v>8.8000000000000007</v>
      </c>
      <c r="C113" t="s">
        <v>333</v>
      </c>
    </row>
    <row r="114" spans="1:3" x14ac:dyDescent="0.25">
      <c r="A114" t="s">
        <v>141</v>
      </c>
      <c r="B114">
        <v>5.17</v>
      </c>
      <c r="C114" t="s">
        <v>279</v>
      </c>
    </row>
    <row r="115" spans="1:3" x14ac:dyDescent="0.25">
      <c r="A115" t="s">
        <v>141</v>
      </c>
      <c r="B115">
        <v>2.17</v>
      </c>
      <c r="C115" t="s">
        <v>334</v>
      </c>
    </row>
    <row r="116" spans="1:3" x14ac:dyDescent="0.25">
      <c r="A116" t="s">
        <v>141</v>
      </c>
      <c r="B116">
        <v>29.81</v>
      </c>
      <c r="C116" t="s">
        <v>335</v>
      </c>
    </row>
    <row r="117" spans="1:3" x14ac:dyDescent="0.25">
      <c r="A117" t="s">
        <v>141</v>
      </c>
      <c r="B117">
        <v>24.35</v>
      </c>
      <c r="C117" t="s">
        <v>336</v>
      </c>
    </row>
    <row r="118" spans="1:3" x14ac:dyDescent="0.25">
      <c r="A118" t="s">
        <v>141</v>
      </c>
      <c r="B118">
        <v>30.32</v>
      </c>
      <c r="C118" t="s">
        <v>337</v>
      </c>
    </row>
    <row r="119" spans="1:3" x14ac:dyDescent="0.25">
      <c r="A119" t="s">
        <v>141</v>
      </c>
      <c r="B119">
        <v>5.2</v>
      </c>
      <c r="C119" t="s">
        <v>338</v>
      </c>
    </row>
    <row r="120" spans="1:3" x14ac:dyDescent="0.25">
      <c r="A120" t="s">
        <v>141</v>
      </c>
      <c r="B120">
        <v>8.68</v>
      </c>
      <c r="C120" t="s">
        <v>339</v>
      </c>
    </row>
    <row r="121" spans="1:3" x14ac:dyDescent="0.25">
      <c r="A121" t="s">
        <v>141</v>
      </c>
      <c r="B121">
        <v>2.95</v>
      </c>
      <c r="C121" t="s">
        <v>340</v>
      </c>
    </row>
    <row r="122" spans="1:3" x14ac:dyDescent="0.25">
      <c r="A122" t="s">
        <v>141</v>
      </c>
      <c r="B122">
        <v>1.74</v>
      </c>
      <c r="C122" t="s">
        <v>302</v>
      </c>
    </row>
    <row r="123" spans="1:3" x14ac:dyDescent="0.25">
      <c r="A123" t="s">
        <v>141</v>
      </c>
      <c r="B123">
        <v>0.99</v>
      </c>
      <c r="C123" t="s">
        <v>341</v>
      </c>
    </row>
    <row r="124" spans="1:3" x14ac:dyDescent="0.25">
      <c r="A124" t="s">
        <v>141</v>
      </c>
      <c r="B124">
        <v>2.99</v>
      </c>
      <c r="C124" t="s">
        <v>342</v>
      </c>
    </row>
    <row r="125" spans="1:3" x14ac:dyDescent="0.25">
      <c r="A125" t="s">
        <v>141</v>
      </c>
      <c r="B125">
        <v>5.94</v>
      </c>
      <c r="C125" t="s">
        <v>343</v>
      </c>
    </row>
    <row r="126" spans="1:3" x14ac:dyDescent="0.25">
      <c r="A126" t="s">
        <v>141</v>
      </c>
      <c r="B126">
        <v>17.14</v>
      </c>
      <c r="C126" t="s">
        <v>344</v>
      </c>
    </row>
    <row r="127" spans="1:3" x14ac:dyDescent="0.25">
      <c r="A127" t="s">
        <v>141</v>
      </c>
      <c r="B127">
        <v>7.76</v>
      </c>
      <c r="C127" t="s">
        <v>345</v>
      </c>
    </row>
    <row r="128" spans="1:3" x14ac:dyDescent="0.25">
      <c r="A128" t="s">
        <v>141</v>
      </c>
      <c r="B128">
        <v>7.48</v>
      </c>
      <c r="C128" t="s">
        <v>346</v>
      </c>
    </row>
    <row r="129" spans="1:3" x14ac:dyDescent="0.25">
      <c r="A129" t="s">
        <v>141</v>
      </c>
      <c r="B129">
        <v>1.7</v>
      </c>
      <c r="C129" t="s">
        <v>347</v>
      </c>
    </row>
    <row r="130" spans="1:3" x14ac:dyDescent="0.25">
      <c r="A130" t="s">
        <v>141</v>
      </c>
      <c r="B130">
        <v>4.53</v>
      </c>
      <c r="C130" t="s">
        <v>320</v>
      </c>
    </row>
    <row r="131" spans="1:3" x14ac:dyDescent="0.25">
      <c r="A131" t="s">
        <v>141</v>
      </c>
      <c r="B131">
        <v>7.75</v>
      </c>
      <c r="C131" t="s">
        <v>348</v>
      </c>
    </row>
    <row r="132" spans="1:3" x14ac:dyDescent="0.25">
      <c r="A132" t="s">
        <v>141</v>
      </c>
      <c r="B132">
        <v>12.54</v>
      </c>
      <c r="C132" t="s">
        <v>349</v>
      </c>
    </row>
    <row r="133" spans="1:3" x14ac:dyDescent="0.25">
      <c r="A133" t="s">
        <v>141</v>
      </c>
      <c r="B133">
        <v>66.849999999999994</v>
      </c>
      <c r="C133" t="s">
        <v>350</v>
      </c>
    </row>
    <row r="134" spans="1:3" x14ac:dyDescent="0.25">
      <c r="A134" t="s">
        <v>141</v>
      </c>
      <c r="B134">
        <v>1.52</v>
      </c>
      <c r="C134" t="s">
        <v>372</v>
      </c>
    </row>
    <row r="135" spans="1:3" x14ac:dyDescent="0.25">
      <c r="A135" t="s">
        <v>141</v>
      </c>
      <c r="B135">
        <v>3.71</v>
      </c>
      <c r="C135" t="s">
        <v>351</v>
      </c>
    </row>
    <row r="136" spans="1:3" x14ac:dyDescent="0.25">
      <c r="A136" t="s">
        <v>141</v>
      </c>
      <c r="B136">
        <v>8.6300000000000008</v>
      </c>
      <c r="C136" t="s">
        <v>352</v>
      </c>
    </row>
    <row r="137" spans="1:3" x14ac:dyDescent="0.25">
      <c r="A137" t="s">
        <v>141</v>
      </c>
      <c r="B137">
        <v>1.31</v>
      </c>
      <c r="C137" t="s">
        <v>353</v>
      </c>
    </row>
    <row r="138" spans="1:3" x14ac:dyDescent="0.25">
      <c r="A138" t="s">
        <v>141</v>
      </c>
      <c r="B138">
        <v>1.31</v>
      </c>
      <c r="C138" t="s">
        <v>353</v>
      </c>
    </row>
    <row r="139" spans="1:3" x14ac:dyDescent="0.25">
      <c r="A139" t="s">
        <v>141</v>
      </c>
      <c r="B139">
        <v>0.2</v>
      </c>
      <c r="C139" t="s">
        <v>373</v>
      </c>
    </row>
    <row r="140" spans="1:3" x14ac:dyDescent="0.25">
      <c r="A140" t="s">
        <v>354</v>
      </c>
      <c r="B140">
        <v>315.39</v>
      </c>
      <c r="C140" t="s">
        <v>374</v>
      </c>
    </row>
    <row r="141" spans="1:3" x14ac:dyDescent="0.25">
      <c r="A141" t="s">
        <v>355</v>
      </c>
      <c r="B141">
        <v>633.05999999999995</v>
      </c>
      <c r="C141" t="s">
        <v>375</v>
      </c>
    </row>
  </sheetData>
  <pageMargins left="0.7" right="0.7" top="0.75" bottom="0.75" header="0.3" footer="0.3"/>
  <tableParts count="1">
    <tablePart r:id="rId1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BE116-0DAD-4B57-81E4-099F0FF1D622}">
  <sheetPr>
    <tabColor rgb="FFFFC000"/>
  </sheetPr>
  <dimension ref="A1:D102"/>
  <sheetViews>
    <sheetView topLeftCell="A85" workbookViewId="0">
      <selection activeCell="B104" sqref="B104"/>
    </sheetView>
  </sheetViews>
  <sheetFormatPr defaultRowHeight="15" x14ac:dyDescent="0.25"/>
  <cols>
    <col min="1" max="1" width="21" bestFit="1" customWidth="1"/>
    <col min="2" max="2" width="10.28515625" bestFit="1" customWidth="1"/>
    <col min="3" max="3" width="8" bestFit="1" customWidth="1"/>
    <col min="4" max="4" width="12.85546875" bestFit="1" customWidth="1"/>
  </cols>
  <sheetData>
    <row r="1" spans="1:4" x14ac:dyDescent="0.25">
      <c r="A1" t="s">
        <v>36</v>
      </c>
      <c r="B1" t="s">
        <v>37</v>
      </c>
      <c r="C1" t="s">
        <v>82</v>
      </c>
      <c r="D1" t="s">
        <v>38</v>
      </c>
    </row>
    <row r="2" spans="1:4" x14ac:dyDescent="0.25">
      <c r="A2" t="s">
        <v>135</v>
      </c>
      <c r="B2">
        <v>7.04</v>
      </c>
      <c r="C2">
        <v>27.06</v>
      </c>
      <c r="D2" t="s">
        <v>85</v>
      </c>
    </row>
    <row r="3" spans="1:4" x14ac:dyDescent="0.25">
      <c r="A3" t="s">
        <v>135</v>
      </c>
      <c r="B3">
        <v>7.04</v>
      </c>
      <c r="C3">
        <v>27.06</v>
      </c>
      <c r="D3" t="s">
        <v>85</v>
      </c>
    </row>
    <row r="4" spans="1:4" x14ac:dyDescent="0.25">
      <c r="A4" t="s">
        <v>135</v>
      </c>
      <c r="B4">
        <v>7.04</v>
      </c>
      <c r="C4">
        <v>27.06</v>
      </c>
      <c r="D4" t="s">
        <v>85</v>
      </c>
    </row>
    <row r="5" spans="1:4" x14ac:dyDescent="0.25">
      <c r="A5" t="s">
        <v>135</v>
      </c>
      <c r="B5">
        <v>7.04</v>
      </c>
      <c r="C5">
        <v>27.06</v>
      </c>
      <c r="D5" t="s">
        <v>85</v>
      </c>
    </row>
    <row r="6" spans="1:4" x14ac:dyDescent="0.25">
      <c r="A6" t="s">
        <v>135</v>
      </c>
      <c r="B6">
        <v>6.11</v>
      </c>
      <c r="C6">
        <v>23.5</v>
      </c>
      <c r="D6" t="s">
        <v>85</v>
      </c>
    </row>
    <row r="7" spans="1:4" x14ac:dyDescent="0.25">
      <c r="A7" t="s">
        <v>135</v>
      </c>
      <c r="B7">
        <v>6.11</v>
      </c>
      <c r="C7">
        <v>23.5</v>
      </c>
      <c r="D7" t="s">
        <v>85</v>
      </c>
    </row>
    <row r="8" spans="1:4" x14ac:dyDescent="0.25">
      <c r="A8" t="s">
        <v>135</v>
      </c>
      <c r="B8">
        <v>6.11</v>
      </c>
      <c r="C8">
        <v>23.5</v>
      </c>
      <c r="D8" t="s">
        <v>85</v>
      </c>
    </row>
    <row r="9" spans="1:4" x14ac:dyDescent="0.25">
      <c r="A9" t="s">
        <v>135</v>
      </c>
      <c r="B9">
        <v>6.11</v>
      </c>
      <c r="C9">
        <v>23.5</v>
      </c>
      <c r="D9" t="s">
        <v>85</v>
      </c>
    </row>
    <row r="10" spans="1:4" x14ac:dyDescent="0.25">
      <c r="A10" t="s">
        <v>135</v>
      </c>
      <c r="B10">
        <v>6.11</v>
      </c>
      <c r="C10">
        <v>23.5</v>
      </c>
      <c r="D10" t="s">
        <v>85</v>
      </c>
    </row>
    <row r="11" spans="1:4" x14ac:dyDescent="0.25">
      <c r="A11" t="s">
        <v>135</v>
      </c>
      <c r="B11">
        <v>6.11</v>
      </c>
      <c r="C11">
        <v>23.5</v>
      </c>
      <c r="D11" t="s">
        <v>85</v>
      </c>
    </row>
    <row r="12" spans="1:4" x14ac:dyDescent="0.25">
      <c r="A12" t="s">
        <v>135</v>
      </c>
      <c r="B12">
        <v>6.11</v>
      </c>
      <c r="C12">
        <v>23.5</v>
      </c>
      <c r="D12" t="s">
        <v>85</v>
      </c>
    </row>
    <row r="13" spans="1:4" x14ac:dyDescent="0.25">
      <c r="A13" t="s">
        <v>135</v>
      </c>
      <c r="B13">
        <v>6.11</v>
      </c>
      <c r="C13">
        <v>23.5</v>
      </c>
      <c r="D13" t="s">
        <v>85</v>
      </c>
    </row>
    <row r="14" spans="1:4" x14ac:dyDescent="0.25">
      <c r="A14" t="s">
        <v>135</v>
      </c>
      <c r="B14">
        <v>6.11</v>
      </c>
      <c r="C14">
        <v>23.5</v>
      </c>
      <c r="D14" t="s">
        <v>85</v>
      </c>
    </row>
    <row r="15" spans="1:4" x14ac:dyDescent="0.25">
      <c r="A15" t="s">
        <v>135</v>
      </c>
      <c r="B15">
        <v>6.11</v>
      </c>
      <c r="C15">
        <v>23.5</v>
      </c>
      <c r="D15" t="s">
        <v>85</v>
      </c>
    </row>
    <row r="16" spans="1:4" x14ac:dyDescent="0.25">
      <c r="A16" t="s">
        <v>135</v>
      </c>
      <c r="B16">
        <v>6.11</v>
      </c>
      <c r="C16">
        <v>23.5</v>
      </c>
      <c r="D16" t="s">
        <v>85</v>
      </c>
    </row>
    <row r="17" spans="1:4" x14ac:dyDescent="0.25">
      <c r="A17" t="s">
        <v>135</v>
      </c>
      <c r="B17">
        <v>6.11</v>
      </c>
      <c r="C17">
        <v>23.5</v>
      </c>
      <c r="D17" t="s">
        <v>85</v>
      </c>
    </row>
    <row r="18" spans="1:4" x14ac:dyDescent="0.25">
      <c r="A18" t="s">
        <v>135</v>
      </c>
      <c r="B18">
        <v>6.11</v>
      </c>
      <c r="C18">
        <v>23.5</v>
      </c>
      <c r="D18" t="s">
        <v>85</v>
      </c>
    </row>
    <row r="19" spans="1:4" x14ac:dyDescent="0.25">
      <c r="A19" t="s">
        <v>135</v>
      </c>
      <c r="B19">
        <v>6.11</v>
      </c>
      <c r="C19">
        <v>23.5</v>
      </c>
      <c r="D19" t="s">
        <v>85</v>
      </c>
    </row>
    <row r="20" spans="1:4" x14ac:dyDescent="0.25">
      <c r="A20" t="s">
        <v>135</v>
      </c>
      <c r="B20">
        <v>6.11</v>
      </c>
      <c r="C20">
        <v>23.5</v>
      </c>
      <c r="D20" t="s">
        <v>85</v>
      </c>
    </row>
    <row r="21" spans="1:4" x14ac:dyDescent="0.25">
      <c r="A21" t="s">
        <v>135</v>
      </c>
      <c r="B21">
        <v>6.11</v>
      </c>
      <c r="C21">
        <v>23.5</v>
      </c>
      <c r="D21" t="s">
        <v>85</v>
      </c>
    </row>
    <row r="22" spans="1:4" x14ac:dyDescent="0.25">
      <c r="A22" t="s">
        <v>135</v>
      </c>
      <c r="B22">
        <v>7.04</v>
      </c>
      <c r="C22">
        <v>27.06</v>
      </c>
      <c r="D22" t="s">
        <v>85</v>
      </c>
    </row>
    <row r="23" spans="1:4" x14ac:dyDescent="0.25">
      <c r="A23" t="s">
        <v>135</v>
      </c>
      <c r="B23">
        <v>7.04</v>
      </c>
      <c r="C23">
        <v>27.06</v>
      </c>
      <c r="D23" t="s">
        <v>85</v>
      </c>
    </row>
    <row r="24" spans="1:4" x14ac:dyDescent="0.25">
      <c r="A24" t="s">
        <v>135</v>
      </c>
      <c r="B24">
        <v>7.04</v>
      </c>
      <c r="C24">
        <v>27.06</v>
      </c>
      <c r="D24" t="s">
        <v>85</v>
      </c>
    </row>
    <row r="25" spans="1:4" x14ac:dyDescent="0.25">
      <c r="A25" t="s">
        <v>135</v>
      </c>
      <c r="B25">
        <v>7.04</v>
      </c>
      <c r="C25">
        <v>27.06</v>
      </c>
      <c r="D25" t="s">
        <v>85</v>
      </c>
    </row>
    <row r="26" spans="1:4" x14ac:dyDescent="0.25">
      <c r="A26" t="s">
        <v>135</v>
      </c>
      <c r="B26">
        <v>7.04</v>
      </c>
      <c r="C26">
        <v>27.06</v>
      </c>
      <c r="D26" t="s">
        <v>85</v>
      </c>
    </row>
    <row r="27" spans="1:4" x14ac:dyDescent="0.25">
      <c r="A27" t="s">
        <v>135</v>
      </c>
      <c r="B27">
        <v>7.04</v>
      </c>
      <c r="C27">
        <v>27.06</v>
      </c>
      <c r="D27" t="s">
        <v>85</v>
      </c>
    </row>
    <row r="28" spans="1:4" x14ac:dyDescent="0.25">
      <c r="A28" t="s">
        <v>135</v>
      </c>
      <c r="B28">
        <v>7.04</v>
      </c>
      <c r="C28">
        <v>27.06</v>
      </c>
      <c r="D28" t="s">
        <v>85</v>
      </c>
    </row>
    <row r="29" spans="1:4" x14ac:dyDescent="0.25">
      <c r="A29" t="s">
        <v>135</v>
      </c>
      <c r="B29">
        <v>7.04</v>
      </c>
      <c r="C29">
        <v>27.06</v>
      </c>
      <c r="D29" t="s">
        <v>85</v>
      </c>
    </row>
    <row r="30" spans="1:4" x14ac:dyDescent="0.25">
      <c r="A30" t="s">
        <v>135</v>
      </c>
      <c r="B30">
        <v>6.11</v>
      </c>
      <c r="C30">
        <v>23.5</v>
      </c>
      <c r="D30" t="s">
        <v>85</v>
      </c>
    </row>
    <row r="31" spans="1:4" x14ac:dyDescent="0.25">
      <c r="A31" t="s">
        <v>135</v>
      </c>
      <c r="B31">
        <v>6.11</v>
      </c>
      <c r="C31">
        <v>23.5</v>
      </c>
      <c r="D31" t="s">
        <v>85</v>
      </c>
    </row>
    <row r="32" spans="1:4" x14ac:dyDescent="0.25">
      <c r="A32" t="s">
        <v>135</v>
      </c>
      <c r="B32">
        <v>6.11</v>
      </c>
      <c r="C32">
        <v>23.5</v>
      </c>
      <c r="D32" t="s">
        <v>85</v>
      </c>
    </row>
    <row r="33" spans="1:4" x14ac:dyDescent="0.25">
      <c r="A33" t="s">
        <v>135</v>
      </c>
      <c r="B33">
        <v>6.11</v>
      </c>
      <c r="C33">
        <v>23.5</v>
      </c>
      <c r="D33" t="s">
        <v>85</v>
      </c>
    </row>
    <row r="34" spans="1:4" x14ac:dyDescent="0.25">
      <c r="A34" t="s">
        <v>135</v>
      </c>
      <c r="B34">
        <v>6.11</v>
      </c>
      <c r="C34">
        <v>23.5</v>
      </c>
      <c r="D34" t="s">
        <v>85</v>
      </c>
    </row>
    <row r="35" spans="1:4" x14ac:dyDescent="0.25">
      <c r="A35" t="s">
        <v>135</v>
      </c>
      <c r="B35">
        <v>6.11</v>
      </c>
      <c r="C35">
        <v>23.5</v>
      </c>
      <c r="D35" t="s">
        <v>85</v>
      </c>
    </row>
    <row r="36" spans="1:4" x14ac:dyDescent="0.25">
      <c r="A36" t="s">
        <v>135</v>
      </c>
      <c r="B36">
        <v>6.11</v>
      </c>
      <c r="C36">
        <v>23.5</v>
      </c>
      <c r="D36" t="s">
        <v>85</v>
      </c>
    </row>
    <row r="37" spans="1:4" x14ac:dyDescent="0.25">
      <c r="A37" t="s">
        <v>135</v>
      </c>
      <c r="B37">
        <v>6.11</v>
      </c>
      <c r="C37">
        <v>23.5</v>
      </c>
      <c r="D37" t="s">
        <v>85</v>
      </c>
    </row>
    <row r="38" spans="1:4" x14ac:dyDescent="0.25">
      <c r="A38" t="s">
        <v>135</v>
      </c>
      <c r="B38">
        <v>6.11</v>
      </c>
      <c r="C38">
        <v>23.5</v>
      </c>
      <c r="D38" t="s">
        <v>85</v>
      </c>
    </row>
    <row r="39" spans="1:4" x14ac:dyDescent="0.25">
      <c r="A39" t="s">
        <v>135</v>
      </c>
      <c r="B39">
        <v>6.11</v>
      </c>
      <c r="C39">
        <v>23.5</v>
      </c>
      <c r="D39" t="s">
        <v>85</v>
      </c>
    </row>
    <row r="40" spans="1:4" x14ac:dyDescent="0.25">
      <c r="A40" t="s">
        <v>135</v>
      </c>
      <c r="B40">
        <v>6.11</v>
      </c>
      <c r="C40">
        <v>23.5</v>
      </c>
      <c r="D40" t="s">
        <v>85</v>
      </c>
    </row>
    <row r="41" spans="1:4" x14ac:dyDescent="0.25">
      <c r="A41" t="s">
        <v>135</v>
      </c>
      <c r="B41">
        <v>6.11</v>
      </c>
      <c r="C41">
        <v>23.5</v>
      </c>
      <c r="D41" t="s">
        <v>85</v>
      </c>
    </row>
    <row r="42" spans="1:4" x14ac:dyDescent="0.25">
      <c r="A42" t="s">
        <v>135</v>
      </c>
      <c r="B42">
        <v>6.11</v>
      </c>
      <c r="C42">
        <v>23.5</v>
      </c>
      <c r="D42" t="s">
        <v>85</v>
      </c>
    </row>
    <row r="43" spans="1:4" x14ac:dyDescent="0.25">
      <c r="A43" t="s">
        <v>135</v>
      </c>
      <c r="B43">
        <v>6.11</v>
      </c>
      <c r="C43">
        <v>23.5</v>
      </c>
      <c r="D43" t="s">
        <v>85</v>
      </c>
    </row>
    <row r="44" spans="1:4" x14ac:dyDescent="0.25">
      <c r="A44" t="s">
        <v>135</v>
      </c>
      <c r="B44">
        <v>6.11</v>
      </c>
      <c r="C44">
        <v>23.5</v>
      </c>
      <c r="D44" t="s">
        <v>85</v>
      </c>
    </row>
    <row r="45" spans="1:4" x14ac:dyDescent="0.25">
      <c r="A45" t="s">
        <v>135</v>
      </c>
      <c r="B45">
        <v>6.11</v>
      </c>
      <c r="C45">
        <v>23.5</v>
      </c>
      <c r="D45" t="s">
        <v>85</v>
      </c>
    </row>
    <row r="46" spans="1:4" x14ac:dyDescent="0.25">
      <c r="A46" t="s">
        <v>135</v>
      </c>
      <c r="B46">
        <v>7.04</v>
      </c>
      <c r="C46">
        <v>27.06</v>
      </c>
      <c r="D46" t="s">
        <v>85</v>
      </c>
    </row>
    <row r="47" spans="1:4" x14ac:dyDescent="0.25">
      <c r="A47" t="s">
        <v>135</v>
      </c>
      <c r="B47">
        <v>7.04</v>
      </c>
      <c r="C47">
        <v>27.06</v>
      </c>
      <c r="D47" t="s">
        <v>85</v>
      </c>
    </row>
    <row r="48" spans="1:4" x14ac:dyDescent="0.25">
      <c r="A48" t="s">
        <v>135</v>
      </c>
      <c r="B48">
        <v>7.04</v>
      </c>
      <c r="C48">
        <v>27.06</v>
      </c>
      <c r="D48" t="s">
        <v>85</v>
      </c>
    </row>
    <row r="49" spans="1:4" x14ac:dyDescent="0.25">
      <c r="A49" t="s">
        <v>135</v>
      </c>
      <c r="B49">
        <v>7.04</v>
      </c>
      <c r="C49">
        <v>27.06</v>
      </c>
      <c r="D49" t="s">
        <v>85</v>
      </c>
    </row>
    <row r="50" spans="1:4" x14ac:dyDescent="0.25">
      <c r="A50" t="s">
        <v>136</v>
      </c>
      <c r="B50">
        <v>308.04000000000002</v>
      </c>
      <c r="C50">
        <v>1184.77</v>
      </c>
      <c r="D50" t="s">
        <v>39</v>
      </c>
    </row>
    <row r="51" spans="1:4" x14ac:dyDescent="0.25">
      <c r="A51" t="s">
        <v>100</v>
      </c>
      <c r="B51">
        <v>14.82</v>
      </c>
      <c r="C51">
        <v>49.39</v>
      </c>
      <c r="D51" t="s">
        <v>85</v>
      </c>
    </row>
    <row r="52" spans="1:4" x14ac:dyDescent="0.25">
      <c r="A52" t="s">
        <v>100</v>
      </c>
      <c r="B52">
        <v>9.65</v>
      </c>
      <c r="C52">
        <v>32.15</v>
      </c>
      <c r="D52" t="s">
        <v>85</v>
      </c>
    </row>
    <row r="53" spans="1:4" x14ac:dyDescent="0.25">
      <c r="A53" t="s">
        <v>100</v>
      </c>
      <c r="B53">
        <v>6.51</v>
      </c>
      <c r="C53">
        <v>21.69</v>
      </c>
      <c r="D53" t="s">
        <v>85</v>
      </c>
    </row>
    <row r="54" spans="1:4" x14ac:dyDescent="0.25">
      <c r="A54" t="s">
        <v>100</v>
      </c>
      <c r="B54">
        <v>6.54</v>
      </c>
      <c r="C54">
        <v>21.8</v>
      </c>
      <c r="D54" t="s">
        <v>85</v>
      </c>
    </row>
    <row r="55" spans="1:4" x14ac:dyDescent="0.25">
      <c r="A55" t="s">
        <v>100</v>
      </c>
      <c r="B55">
        <v>14.82</v>
      </c>
      <c r="C55">
        <v>49.39</v>
      </c>
      <c r="D55" t="s">
        <v>85</v>
      </c>
    </row>
    <row r="56" spans="1:4" x14ac:dyDescent="0.25">
      <c r="A56" t="s">
        <v>100</v>
      </c>
      <c r="B56">
        <v>14.82</v>
      </c>
      <c r="C56">
        <v>49.39</v>
      </c>
      <c r="D56" t="s">
        <v>85</v>
      </c>
    </row>
    <row r="57" spans="1:4" x14ac:dyDescent="0.25">
      <c r="A57" t="s">
        <v>100</v>
      </c>
      <c r="B57">
        <v>14.82</v>
      </c>
      <c r="C57">
        <v>49.39</v>
      </c>
      <c r="D57" t="s">
        <v>85</v>
      </c>
    </row>
    <row r="58" spans="1:4" x14ac:dyDescent="0.25">
      <c r="A58" t="s">
        <v>100</v>
      </c>
      <c r="B58">
        <v>6.51</v>
      </c>
      <c r="C58">
        <v>21.71</v>
      </c>
      <c r="D58" t="s">
        <v>85</v>
      </c>
    </row>
    <row r="59" spans="1:4" x14ac:dyDescent="0.25">
      <c r="A59" t="s">
        <v>100</v>
      </c>
      <c r="B59">
        <v>14.72</v>
      </c>
      <c r="C59">
        <v>49.07</v>
      </c>
      <c r="D59" t="s">
        <v>85</v>
      </c>
    </row>
    <row r="60" spans="1:4" x14ac:dyDescent="0.25">
      <c r="A60" t="s">
        <v>100</v>
      </c>
      <c r="B60">
        <v>14.82</v>
      </c>
      <c r="C60">
        <v>49.39</v>
      </c>
      <c r="D60" t="s">
        <v>85</v>
      </c>
    </row>
    <row r="61" spans="1:4" x14ac:dyDescent="0.25">
      <c r="A61" t="s">
        <v>100</v>
      </c>
      <c r="B61">
        <v>6.51</v>
      </c>
      <c r="C61">
        <v>21.69</v>
      </c>
      <c r="D61" t="s">
        <v>85</v>
      </c>
    </row>
    <row r="62" spans="1:4" x14ac:dyDescent="0.25">
      <c r="A62" t="s">
        <v>100</v>
      </c>
      <c r="B62">
        <v>6.54</v>
      </c>
      <c r="C62">
        <v>21.8</v>
      </c>
      <c r="D62" t="s">
        <v>85</v>
      </c>
    </row>
    <row r="63" spans="1:4" x14ac:dyDescent="0.25">
      <c r="A63" t="s">
        <v>100</v>
      </c>
      <c r="B63">
        <v>6.51</v>
      </c>
      <c r="C63">
        <v>21.69</v>
      </c>
      <c r="D63" t="s">
        <v>85</v>
      </c>
    </row>
    <row r="64" spans="1:4" x14ac:dyDescent="0.25">
      <c r="A64" t="s">
        <v>100</v>
      </c>
      <c r="B64">
        <v>6.54</v>
      </c>
      <c r="C64">
        <v>21.8</v>
      </c>
      <c r="D64" t="s">
        <v>85</v>
      </c>
    </row>
    <row r="65" spans="1:4" x14ac:dyDescent="0.25">
      <c r="A65" t="s">
        <v>100</v>
      </c>
      <c r="B65">
        <v>6.51</v>
      </c>
      <c r="C65">
        <v>21.69</v>
      </c>
      <c r="D65" t="s">
        <v>85</v>
      </c>
    </row>
    <row r="66" spans="1:4" x14ac:dyDescent="0.25">
      <c r="A66" t="s">
        <v>100</v>
      </c>
      <c r="B66">
        <v>6.54</v>
      </c>
      <c r="C66">
        <v>21.8</v>
      </c>
      <c r="D66" t="s">
        <v>85</v>
      </c>
    </row>
    <row r="67" spans="1:4" x14ac:dyDescent="0.25">
      <c r="A67" t="s">
        <v>100</v>
      </c>
      <c r="B67">
        <v>6.51</v>
      </c>
      <c r="C67">
        <v>21.69</v>
      </c>
      <c r="D67" t="s">
        <v>85</v>
      </c>
    </row>
    <row r="68" spans="1:4" x14ac:dyDescent="0.25">
      <c r="A68" t="s">
        <v>100</v>
      </c>
      <c r="B68">
        <v>6.54</v>
      </c>
      <c r="C68">
        <v>21.8</v>
      </c>
      <c r="D68" t="s">
        <v>85</v>
      </c>
    </row>
    <row r="69" spans="1:4" x14ac:dyDescent="0.25">
      <c r="A69" t="s">
        <v>100</v>
      </c>
      <c r="B69">
        <v>6.51</v>
      </c>
      <c r="C69">
        <v>21.69</v>
      </c>
      <c r="D69" t="s">
        <v>85</v>
      </c>
    </row>
    <row r="70" spans="1:4" x14ac:dyDescent="0.25">
      <c r="A70" t="s">
        <v>100</v>
      </c>
      <c r="B70">
        <v>6.54</v>
      </c>
      <c r="C70">
        <v>21.8</v>
      </c>
      <c r="D70" t="s">
        <v>85</v>
      </c>
    </row>
    <row r="71" spans="1:4" x14ac:dyDescent="0.25">
      <c r="A71" t="s">
        <v>100</v>
      </c>
      <c r="B71">
        <v>6.51</v>
      </c>
      <c r="C71">
        <v>21.69</v>
      </c>
      <c r="D71" t="s">
        <v>85</v>
      </c>
    </row>
    <row r="72" spans="1:4" x14ac:dyDescent="0.25">
      <c r="A72" t="s">
        <v>100</v>
      </c>
      <c r="B72">
        <v>6.54</v>
      </c>
      <c r="C72">
        <v>21.8</v>
      </c>
      <c r="D72" t="s">
        <v>85</v>
      </c>
    </row>
    <row r="73" spans="1:4" x14ac:dyDescent="0.25">
      <c r="A73" t="s">
        <v>100</v>
      </c>
      <c r="B73">
        <v>14.81</v>
      </c>
      <c r="C73">
        <v>49.38</v>
      </c>
      <c r="D73" t="s">
        <v>85</v>
      </c>
    </row>
    <row r="74" spans="1:4" x14ac:dyDescent="0.25">
      <c r="A74" t="s">
        <v>100</v>
      </c>
      <c r="B74">
        <v>14.82</v>
      </c>
      <c r="C74">
        <v>49.39</v>
      </c>
      <c r="D74" t="s">
        <v>85</v>
      </c>
    </row>
    <row r="75" spans="1:4" x14ac:dyDescent="0.25">
      <c r="A75" t="s">
        <v>100</v>
      </c>
      <c r="B75">
        <v>6.55</v>
      </c>
      <c r="C75">
        <v>21.82</v>
      </c>
      <c r="D75" t="s">
        <v>85</v>
      </c>
    </row>
    <row r="76" spans="1:4" x14ac:dyDescent="0.25">
      <c r="A76" t="s">
        <v>100</v>
      </c>
      <c r="B76">
        <v>14.82</v>
      </c>
      <c r="C76">
        <v>49.39</v>
      </c>
      <c r="D76" t="s">
        <v>85</v>
      </c>
    </row>
    <row r="77" spans="1:4" x14ac:dyDescent="0.25">
      <c r="A77" t="s">
        <v>100</v>
      </c>
      <c r="B77">
        <v>14.82</v>
      </c>
      <c r="C77">
        <v>49.39</v>
      </c>
      <c r="D77" t="s">
        <v>85</v>
      </c>
    </row>
    <row r="78" spans="1:4" x14ac:dyDescent="0.25">
      <c r="A78" t="s">
        <v>100</v>
      </c>
      <c r="B78">
        <v>6.51</v>
      </c>
      <c r="C78">
        <v>21.71</v>
      </c>
      <c r="D78" t="s">
        <v>85</v>
      </c>
    </row>
    <row r="79" spans="1:4" x14ac:dyDescent="0.25">
      <c r="A79" t="s">
        <v>100</v>
      </c>
      <c r="B79">
        <v>6.51</v>
      </c>
      <c r="C79">
        <v>21.71</v>
      </c>
      <c r="D79" t="s">
        <v>85</v>
      </c>
    </row>
    <row r="80" spans="1:4" x14ac:dyDescent="0.25">
      <c r="A80" t="s">
        <v>100</v>
      </c>
      <c r="B80">
        <v>6.51</v>
      </c>
      <c r="C80">
        <v>21.71</v>
      </c>
      <c r="D80" t="s">
        <v>85</v>
      </c>
    </row>
    <row r="81" spans="1:4" x14ac:dyDescent="0.25">
      <c r="A81" t="s">
        <v>100</v>
      </c>
      <c r="B81">
        <v>6.51</v>
      </c>
      <c r="C81">
        <v>21.71</v>
      </c>
      <c r="D81" t="s">
        <v>85</v>
      </c>
    </row>
    <row r="82" spans="1:4" x14ac:dyDescent="0.25">
      <c r="A82" t="s">
        <v>100</v>
      </c>
      <c r="B82">
        <v>6.51</v>
      </c>
      <c r="C82">
        <v>21.71</v>
      </c>
      <c r="D82" t="s">
        <v>85</v>
      </c>
    </row>
    <row r="83" spans="1:4" x14ac:dyDescent="0.25">
      <c r="A83" t="s">
        <v>100</v>
      </c>
      <c r="B83">
        <v>14.82</v>
      </c>
      <c r="C83">
        <v>49.39</v>
      </c>
      <c r="D83" t="s">
        <v>85</v>
      </c>
    </row>
    <row r="84" spans="1:4" x14ac:dyDescent="0.25">
      <c r="A84" t="s">
        <v>100</v>
      </c>
      <c r="B84">
        <v>14.82</v>
      </c>
      <c r="C84">
        <v>49.39</v>
      </c>
      <c r="D84" t="s">
        <v>85</v>
      </c>
    </row>
    <row r="85" spans="1:4" x14ac:dyDescent="0.25">
      <c r="A85" t="s">
        <v>100</v>
      </c>
      <c r="B85">
        <v>6.55</v>
      </c>
      <c r="C85">
        <v>21.82</v>
      </c>
      <c r="D85" t="s">
        <v>85</v>
      </c>
    </row>
    <row r="86" spans="1:4" x14ac:dyDescent="0.25">
      <c r="A86" t="s">
        <v>100</v>
      </c>
      <c r="B86">
        <v>6.55</v>
      </c>
      <c r="C86">
        <v>21.82</v>
      </c>
      <c r="D86" t="s">
        <v>85</v>
      </c>
    </row>
    <row r="87" spans="1:4" x14ac:dyDescent="0.25">
      <c r="A87" t="s">
        <v>100</v>
      </c>
      <c r="B87">
        <v>6.55</v>
      </c>
      <c r="C87">
        <v>21.82</v>
      </c>
      <c r="D87" t="s">
        <v>85</v>
      </c>
    </row>
    <row r="88" spans="1:4" x14ac:dyDescent="0.25">
      <c r="A88" t="s">
        <v>100</v>
      </c>
      <c r="B88">
        <v>6.55</v>
      </c>
      <c r="C88">
        <v>21.82</v>
      </c>
      <c r="D88" t="s">
        <v>85</v>
      </c>
    </row>
    <row r="89" spans="1:4" x14ac:dyDescent="0.25">
      <c r="A89" t="s">
        <v>100</v>
      </c>
      <c r="B89">
        <v>6.55</v>
      </c>
      <c r="C89">
        <v>21.82</v>
      </c>
      <c r="D89" t="s">
        <v>85</v>
      </c>
    </row>
    <row r="90" spans="1:4" x14ac:dyDescent="0.25">
      <c r="A90" t="s">
        <v>100</v>
      </c>
      <c r="B90">
        <v>14.82</v>
      </c>
      <c r="C90">
        <v>49.39</v>
      </c>
      <c r="D90" t="s">
        <v>85</v>
      </c>
    </row>
    <row r="91" spans="1:4" x14ac:dyDescent="0.25">
      <c r="A91" t="s">
        <v>100</v>
      </c>
      <c r="B91">
        <v>14.82</v>
      </c>
      <c r="C91">
        <v>49.39</v>
      </c>
      <c r="D91" t="s">
        <v>85</v>
      </c>
    </row>
    <row r="92" spans="1:4" x14ac:dyDescent="0.25">
      <c r="A92" t="s">
        <v>100</v>
      </c>
      <c r="B92">
        <v>14.82</v>
      </c>
      <c r="C92">
        <v>49.39</v>
      </c>
      <c r="D92" t="s">
        <v>85</v>
      </c>
    </row>
    <row r="93" spans="1:4" x14ac:dyDescent="0.25">
      <c r="A93" t="s">
        <v>100</v>
      </c>
      <c r="B93">
        <v>14.67</v>
      </c>
      <c r="C93">
        <v>48.9</v>
      </c>
      <c r="D93" t="s">
        <v>85</v>
      </c>
    </row>
    <row r="94" spans="1:4" x14ac:dyDescent="0.25">
      <c r="A94" t="s">
        <v>100</v>
      </c>
      <c r="B94">
        <v>9.65</v>
      </c>
      <c r="C94">
        <v>32.15</v>
      </c>
      <c r="D94" t="s">
        <v>85</v>
      </c>
    </row>
    <row r="95" spans="1:4" x14ac:dyDescent="0.25">
      <c r="A95" t="s">
        <v>100</v>
      </c>
      <c r="B95">
        <v>9.65</v>
      </c>
      <c r="C95">
        <v>32.15</v>
      </c>
      <c r="D95" t="s">
        <v>85</v>
      </c>
    </row>
    <row r="96" spans="1:4" x14ac:dyDescent="0.25">
      <c r="A96" t="s">
        <v>100</v>
      </c>
      <c r="B96">
        <v>9.65</v>
      </c>
      <c r="C96">
        <v>32.15</v>
      </c>
      <c r="D96" t="s">
        <v>85</v>
      </c>
    </row>
    <row r="97" spans="1:4" x14ac:dyDescent="0.25">
      <c r="A97" t="s">
        <v>100</v>
      </c>
      <c r="B97">
        <v>9.65</v>
      </c>
      <c r="C97">
        <v>32.15</v>
      </c>
      <c r="D97" t="s">
        <v>85</v>
      </c>
    </row>
    <row r="98" spans="1:4" x14ac:dyDescent="0.25">
      <c r="A98" t="s">
        <v>100</v>
      </c>
      <c r="B98">
        <v>9.65</v>
      </c>
      <c r="C98">
        <v>32.15</v>
      </c>
      <c r="D98" t="s">
        <v>85</v>
      </c>
    </row>
    <row r="99" spans="1:4" x14ac:dyDescent="0.25">
      <c r="A99" t="s">
        <v>100</v>
      </c>
      <c r="B99">
        <v>6.51</v>
      </c>
      <c r="C99">
        <v>21.71</v>
      </c>
      <c r="D99" t="s">
        <v>85</v>
      </c>
    </row>
    <row r="100" spans="1:4" x14ac:dyDescent="0.25">
      <c r="A100" t="s">
        <v>100</v>
      </c>
      <c r="B100">
        <v>6.55</v>
      </c>
      <c r="C100">
        <v>21.82</v>
      </c>
      <c r="D100" t="s">
        <v>85</v>
      </c>
    </row>
    <row r="101" spans="1:4" x14ac:dyDescent="0.25">
      <c r="A101" t="s">
        <v>137</v>
      </c>
      <c r="B101">
        <v>477.47</v>
      </c>
      <c r="C101">
        <v>1591.56</v>
      </c>
      <c r="D101" t="s">
        <v>39</v>
      </c>
    </row>
    <row r="102" spans="1:4" x14ac:dyDescent="0.25">
      <c r="A102" t="s">
        <v>101</v>
      </c>
      <c r="B102">
        <v>785.51</v>
      </c>
      <c r="C102">
        <v>2776.33</v>
      </c>
      <c r="D102" t="s">
        <v>39</v>
      </c>
    </row>
  </sheetData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16381-0376-44EA-8002-83ACA6542660}">
  <dimension ref="A2:D11"/>
  <sheetViews>
    <sheetView workbookViewId="0">
      <selection activeCell="K21" sqref="K21"/>
    </sheetView>
  </sheetViews>
  <sheetFormatPr defaultRowHeight="15" x14ac:dyDescent="0.25"/>
  <sheetData>
    <row r="2" spans="1:4" x14ac:dyDescent="0.25">
      <c r="A2">
        <v>438.59300000000002</v>
      </c>
    </row>
    <row r="3" spans="1:4" x14ac:dyDescent="0.25">
      <c r="A3">
        <v>7.8570000000000002</v>
      </c>
    </row>
    <row r="4" spans="1:4" x14ac:dyDescent="0.25">
      <c r="A4">
        <v>726.101</v>
      </c>
    </row>
    <row r="5" spans="1:4" x14ac:dyDescent="0.25">
      <c r="A5">
        <v>364.38400000000001</v>
      </c>
    </row>
    <row r="6" spans="1:4" x14ac:dyDescent="0.25">
      <c r="A6">
        <v>142.57599999999999</v>
      </c>
      <c r="C6">
        <f>SUM(A2:A5)-A6-A7</f>
        <v>1184.3589999999999</v>
      </c>
      <c r="D6" t="s">
        <v>66</v>
      </c>
    </row>
    <row r="7" spans="1:4" x14ac:dyDescent="0.25">
      <c r="A7">
        <v>210</v>
      </c>
    </row>
    <row r="10" spans="1:4" x14ac:dyDescent="0.25">
      <c r="A10">
        <v>198.464</v>
      </c>
      <c r="C10">
        <f>A10+A11</f>
        <v>408.464</v>
      </c>
      <c r="D10" t="s">
        <v>67</v>
      </c>
    </row>
    <row r="11" spans="1:4" x14ac:dyDescent="0.25">
      <c r="A11">
        <f>7*30</f>
        <v>210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A3FC6-BD37-4357-8F52-30CB57A1DB82}">
  <dimension ref="A1:K16"/>
  <sheetViews>
    <sheetView workbookViewId="0">
      <selection activeCell="H16" sqref="H16"/>
    </sheetView>
  </sheetViews>
  <sheetFormatPr defaultRowHeight="15" x14ac:dyDescent="0.25"/>
  <sheetData>
    <row r="1" spans="1:11" x14ac:dyDescent="0.25">
      <c r="A1" t="s">
        <v>108</v>
      </c>
      <c r="C1" t="s">
        <v>109</v>
      </c>
      <c r="E1" t="s">
        <v>110</v>
      </c>
      <c r="G1" t="s">
        <v>111</v>
      </c>
      <c r="I1" t="s">
        <v>112</v>
      </c>
      <c r="K1" t="s">
        <v>119</v>
      </c>
    </row>
    <row r="2" spans="1:11" x14ac:dyDescent="0.25">
      <c r="A2">
        <f>22.45*4</f>
        <v>89.8</v>
      </c>
      <c r="C2">
        <f>22.45*3</f>
        <v>67.349999999999994</v>
      </c>
      <c r="E2">
        <f>22.45*3</f>
        <v>67.349999999999994</v>
      </c>
      <c r="G2">
        <f>12.3*4</f>
        <v>49.2</v>
      </c>
      <c r="I2">
        <f>12.3*4</f>
        <v>49.2</v>
      </c>
      <c r="K2">
        <f>26.4+6.6*6+4.4*4</f>
        <v>83.6</v>
      </c>
    </row>
    <row r="3" spans="1:11" x14ac:dyDescent="0.25">
      <c r="A3" s="131">
        <f>14.62*7</f>
        <v>102.33999999999999</v>
      </c>
      <c r="B3" s="131"/>
      <c r="C3" s="131">
        <f>(9.92+9.87)*8</f>
        <v>158.32</v>
      </c>
      <c r="D3" s="131"/>
      <c r="E3" s="131">
        <f>(9.92+9.87)*8</f>
        <v>158.32</v>
      </c>
      <c r="F3" s="131"/>
      <c r="G3" s="131">
        <f>10.66*18</f>
        <v>191.88</v>
      </c>
      <c r="H3" s="131"/>
      <c r="I3" s="131">
        <f>10.66*18</f>
        <v>191.88</v>
      </c>
    </row>
    <row r="4" spans="1:11" x14ac:dyDescent="0.25">
      <c r="A4">
        <f>SUM(A2:A3)</f>
        <v>192.14</v>
      </c>
      <c r="C4">
        <f t="shared" ref="C4:I4" si="0">SUM(C2:C3)</f>
        <v>225.67</v>
      </c>
      <c r="E4">
        <f t="shared" si="0"/>
        <v>225.67</v>
      </c>
      <c r="G4">
        <f t="shared" si="0"/>
        <v>241.07999999999998</v>
      </c>
      <c r="I4">
        <f t="shared" si="0"/>
        <v>241.07999999999998</v>
      </c>
    </row>
    <row r="9" spans="1:11" x14ac:dyDescent="0.25">
      <c r="A9" s="132">
        <f>SUM(A2:I3)+K2</f>
        <v>1209.2399999999998</v>
      </c>
      <c r="B9" t="s">
        <v>16</v>
      </c>
      <c r="C9" t="s">
        <v>115</v>
      </c>
    </row>
    <row r="11" spans="1:11" x14ac:dyDescent="0.25">
      <c r="A11">
        <v>8.0000000000000002E-3</v>
      </c>
      <c r="B11" t="s">
        <v>16</v>
      </c>
      <c r="C11" t="s">
        <v>113</v>
      </c>
    </row>
    <row r="12" spans="1:11" x14ac:dyDescent="0.25">
      <c r="A12">
        <v>0.25</v>
      </c>
      <c r="B12" t="s">
        <v>16</v>
      </c>
      <c r="C12" t="s">
        <v>114</v>
      </c>
    </row>
    <row r="14" spans="1:11" x14ac:dyDescent="0.25">
      <c r="A14">
        <f>A9*A11*A12</f>
        <v>2.4184799999999997</v>
      </c>
      <c r="B14" t="s">
        <v>116</v>
      </c>
      <c r="C14" t="s">
        <v>117</v>
      </c>
    </row>
    <row r="16" spans="1:11" x14ac:dyDescent="0.25">
      <c r="A16">
        <f>A14*7850</f>
        <v>18985.067999999999</v>
      </c>
      <c r="B16" t="s">
        <v>18</v>
      </c>
      <c r="C16" t="s">
        <v>118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D7A63-E39B-49F6-988A-99A135FE73AB}">
  <sheetPr>
    <tabColor theme="0" tint="-0.34998626667073579"/>
  </sheetPr>
  <dimension ref="A1:C18"/>
  <sheetViews>
    <sheetView workbookViewId="0">
      <selection activeCell="A20" sqref="A20"/>
    </sheetView>
  </sheetViews>
  <sheetFormatPr defaultRowHeight="15" x14ac:dyDescent="0.25"/>
  <cols>
    <col min="1" max="1" width="31" bestFit="1" customWidth="1"/>
    <col min="2" max="2" width="10.28515625" bestFit="1" customWidth="1"/>
    <col min="3" max="3" width="12.85546875" bestFit="1" customWidth="1"/>
    <col min="4" max="4" width="28.28515625" bestFit="1" customWidth="1"/>
    <col min="5" max="6" width="11.140625" bestFit="1" customWidth="1"/>
  </cols>
  <sheetData>
    <row r="1" spans="1:3" x14ac:dyDescent="0.25">
      <c r="A1" t="s">
        <v>36</v>
      </c>
      <c r="B1" t="s">
        <v>37</v>
      </c>
      <c r="C1" t="s">
        <v>38</v>
      </c>
    </row>
    <row r="2" spans="1:3" x14ac:dyDescent="0.25">
      <c r="A2" t="s">
        <v>142</v>
      </c>
      <c r="B2">
        <v>5.05</v>
      </c>
      <c r="C2" t="s">
        <v>40</v>
      </c>
    </row>
    <row r="3" spans="1:3" x14ac:dyDescent="0.25">
      <c r="A3" t="s">
        <v>142</v>
      </c>
      <c r="B3">
        <v>0.06</v>
      </c>
      <c r="C3" t="s">
        <v>40</v>
      </c>
    </row>
    <row r="4" spans="1:3" x14ac:dyDescent="0.25">
      <c r="A4" t="s">
        <v>142</v>
      </c>
      <c r="B4">
        <v>16.89</v>
      </c>
      <c r="C4" t="s">
        <v>40</v>
      </c>
    </row>
    <row r="5" spans="1:3" x14ac:dyDescent="0.25">
      <c r="A5" t="s">
        <v>142</v>
      </c>
      <c r="B5">
        <v>0.45</v>
      </c>
      <c r="C5" t="s">
        <v>40</v>
      </c>
    </row>
    <row r="6" spans="1:3" x14ac:dyDescent="0.25">
      <c r="A6" t="s">
        <v>142</v>
      </c>
      <c r="B6">
        <v>10.47</v>
      </c>
      <c r="C6" t="s">
        <v>40</v>
      </c>
    </row>
    <row r="7" spans="1:3" x14ac:dyDescent="0.25">
      <c r="A7" t="s">
        <v>142</v>
      </c>
      <c r="B7">
        <v>6.41</v>
      </c>
      <c r="C7" t="s">
        <v>40</v>
      </c>
    </row>
    <row r="8" spans="1:3" x14ac:dyDescent="0.25">
      <c r="A8" t="s">
        <v>142</v>
      </c>
      <c r="B8">
        <v>3.92</v>
      </c>
      <c r="C8" t="s">
        <v>40</v>
      </c>
    </row>
    <row r="9" spans="1:3" x14ac:dyDescent="0.25">
      <c r="A9" t="s">
        <v>206</v>
      </c>
      <c r="B9">
        <v>43.24</v>
      </c>
      <c r="C9" t="s">
        <v>39</v>
      </c>
    </row>
    <row r="10" spans="1:3" x14ac:dyDescent="0.25">
      <c r="A10" t="s">
        <v>143</v>
      </c>
      <c r="B10">
        <v>43.24</v>
      </c>
      <c r="C10" t="s">
        <v>39</v>
      </c>
    </row>
    <row r="11" spans="1:3" x14ac:dyDescent="0.25">
      <c r="A11" t="s">
        <v>39</v>
      </c>
      <c r="C11" t="s">
        <v>39</v>
      </c>
    </row>
    <row r="12" spans="1:3" x14ac:dyDescent="0.25">
      <c r="A12" t="s">
        <v>144</v>
      </c>
      <c r="B12">
        <v>0.32</v>
      </c>
      <c r="C12" t="s">
        <v>40</v>
      </c>
    </row>
    <row r="13" spans="1:3" x14ac:dyDescent="0.25">
      <c r="A13" t="s">
        <v>144</v>
      </c>
      <c r="B13">
        <v>9.51</v>
      </c>
      <c r="C13" t="s">
        <v>40</v>
      </c>
    </row>
    <row r="14" spans="1:3" x14ac:dyDescent="0.25">
      <c r="A14" t="s">
        <v>144</v>
      </c>
      <c r="B14">
        <v>1.9</v>
      </c>
      <c r="C14" t="s">
        <v>40</v>
      </c>
    </row>
    <row r="15" spans="1:3" x14ac:dyDescent="0.25">
      <c r="A15" t="s">
        <v>144</v>
      </c>
      <c r="B15">
        <v>1.1000000000000001</v>
      </c>
      <c r="C15" t="s">
        <v>40</v>
      </c>
    </row>
    <row r="16" spans="1:3" x14ac:dyDescent="0.25">
      <c r="A16" t="s">
        <v>254</v>
      </c>
      <c r="B16">
        <v>12.82</v>
      </c>
      <c r="C16" t="s">
        <v>39</v>
      </c>
    </row>
    <row r="17" spans="1:3" x14ac:dyDescent="0.25">
      <c r="A17" t="s">
        <v>255</v>
      </c>
      <c r="B17">
        <v>12.82</v>
      </c>
      <c r="C17" t="s">
        <v>39</v>
      </c>
    </row>
    <row r="18" spans="1:3" x14ac:dyDescent="0.25">
      <c r="A18" t="s">
        <v>356</v>
      </c>
      <c r="B18">
        <v>56.07</v>
      </c>
      <c r="C18" t="s">
        <v>39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6135E-C2FF-44CA-A70C-84D320F09A3B}">
  <sheetPr>
    <tabColor theme="0" tint="-0.34998626667073579"/>
  </sheetPr>
  <dimension ref="A1:D14"/>
  <sheetViews>
    <sheetView workbookViewId="0">
      <selection activeCell="B23" sqref="B23"/>
    </sheetView>
  </sheetViews>
  <sheetFormatPr defaultRowHeight="15" x14ac:dyDescent="0.25"/>
  <cols>
    <col min="1" max="1" width="37.5703125" bestFit="1" customWidth="1"/>
    <col min="2" max="2" width="10.28515625" bestFit="1" customWidth="1"/>
    <col min="3" max="3" width="8.5703125" bestFit="1" customWidth="1"/>
    <col min="4" max="4" width="12.85546875" bestFit="1" customWidth="1"/>
    <col min="5" max="5" width="37.5703125" bestFit="1" customWidth="1"/>
    <col min="6" max="8" width="11.140625" bestFit="1" customWidth="1"/>
  </cols>
  <sheetData>
    <row r="1" spans="1:4" x14ac:dyDescent="0.25">
      <c r="A1" t="s">
        <v>36</v>
      </c>
      <c r="B1" t="s">
        <v>37</v>
      </c>
      <c r="C1" t="s">
        <v>41</v>
      </c>
      <c r="D1" t="s">
        <v>38</v>
      </c>
    </row>
    <row r="2" spans="1:4" x14ac:dyDescent="0.25">
      <c r="A2" t="s">
        <v>42</v>
      </c>
      <c r="B2">
        <v>0.6</v>
      </c>
      <c r="C2">
        <v>1</v>
      </c>
      <c r="D2" t="s">
        <v>357</v>
      </c>
    </row>
    <row r="3" spans="1:4" x14ac:dyDescent="0.25">
      <c r="A3" t="s">
        <v>42</v>
      </c>
      <c r="B3">
        <v>0.6</v>
      </c>
      <c r="C3">
        <v>1</v>
      </c>
      <c r="D3" t="s">
        <v>357</v>
      </c>
    </row>
    <row r="4" spans="1:4" x14ac:dyDescent="0.25">
      <c r="A4" t="s">
        <v>42</v>
      </c>
      <c r="B4">
        <v>0.6</v>
      </c>
      <c r="C4">
        <v>1</v>
      </c>
      <c r="D4" t="s">
        <v>357</v>
      </c>
    </row>
    <row r="5" spans="1:4" x14ac:dyDescent="0.25">
      <c r="A5" t="s">
        <v>59</v>
      </c>
      <c r="B5">
        <v>1.81</v>
      </c>
      <c r="C5">
        <v>3</v>
      </c>
      <c r="D5" t="s">
        <v>39</v>
      </c>
    </row>
    <row r="6" spans="1:4" x14ac:dyDescent="0.25">
      <c r="A6" t="s">
        <v>39</v>
      </c>
      <c r="D6" t="s">
        <v>39</v>
      </c>
    </row>
    <row r="7" spans="1:4" x14ac:dyDescent="0.25">
      <c r="A7" t="s">
        <v>104</v>
      </c>
      <c r="B7">
        <v>0.35</v>
      </c>
      <c r="C7">
        <v>1</v>
      </c>
      <c r="D7" t="s">
        <v>358</v>
      </c>
    </row>
    <row r="8" spans="1:4" x14ac:dyDescent="0.25">
      <c r="A8" t="s">
        <v>104</v>
      </c>
      <c r="B8">
        <v>0.35</v>
      </c>
      <c r="C8">
        <v>1</v>
      </c>
      <c r="D8" t="s">
        <v>358</v>
      </c>
    </row>
    <row r="9" spans="1:4" x14ac:dyDescent="0.25">
      <c r="A9" t="s">
        <v>170</v>
      </c>
      <c r="B9">
        <v>0.69</v>
      </c>
      <c r="C9">
        <v>2</v>
      </c>
      <c r="D9" t="s">
        <v>39</v>
      </c>
    </row>
    <row r="10" spans="1:4" x14ac:dyDescent="0.25">
      <c r="A10" t="s">
        <v>39</v>
      </c>
      <c r="D10" t="s">
        <v>39</v>
      </c>
    </row>
    <row r="11" spans="1:4" x14ac:dyDescent="0.25">
      <c r="A11" t="s">
        <v>45</v>
      </c>
      <c r="B11">
        <v>0.89</v>
      </c>
      <c r="C11">
        <v>1</v>
      </c>
      <c r="D11" t="s">
        <v>359</v>
      </c>
    </row>
    <row r="12" spans="1:4" x14ac:dyDescent="0.25">
      <c r="A12" t="s">
        <v>45</v>
      </c>
      <c r="B12">
        <v>0.89</v>
      </c>
      <c r="C12">
        <v>1</v>
      </c>
      <c r="D12" t="s">
        <v>359</v>
      </c>
    </row>
    <row r="13" spans="1:4" x14ac:dyDescent="0.25">
      <c r="A13" t="s">
        <v>60</v>
      </c>
      <c r="B13">
        <v>1.78</v>
      </c>
      <c r="C13">
        <v>2</v>
      </c>
      <c r="D13" t="s">
        <v>39</v>
      </c>
    </row>
    <row r="14" spans="1:4" x14ac:dyDescent="0.25">
      <c r="A14" t="s">
        <v>58</v>
      </c>
      <c r="B14">
        <v>4.29</v>
      </c>
      <c r="C14">
        <v>7</v>
      </c>
      <c r="D14" t="s">
        <v>39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D1A39-8895-4A9B-9B6D-F5E6702E972C}">
  <sheetPr>
    <tabColor theme="0" tint="-0.34998626667073579"/>
  </sheetPr>
  <dimension ref="A1:D60"/>
  <sheetViews>
    <sheetView topLeftCell="A37" workbookViewId="0">
      <selection activeCell="C43" sqref="C43"/>
    </sheetView>
  </sheetViews>
  <sheetFormatPr defaultRowHeight="15" x14ac:dyDescent="0.25"/>
  <cols>
    <col min="1" max="1" width="50" bestFit="1" customWidth="1"/>
    <col min="2" max="2" width="10.28515625" bestFit="1" customWidth="1"/>
    <col min="3" max="3" width="12.85546875" bestFit="1" customWidth="1"/>
    <col min="4" max="4" width="11.5703125" bestFit="1" customWidth="1"/>
    <col min="5" max="5" width="7" bestFit="1" customWidth="1"/>
    <col min="6" max="6" width="6.28515625" bestFit="1" customWidth="1"/>
    <col min="7" max="7" width="50.7109375" bestFit="1" customWidth="1"/>
    <col min="8" max="9" width="11.140625" bestFit="1" customWidth="1"/>
  </cols>
  <sheetData>
    <row r="1" spans="1:4" x14ac:dyDescent="0.25">
      <c r="A1" t="s">
        <v>36</v>
      </c>
      <c r="B1" t="s">
        <v>37</v>
      </c>
      <c r="C1" t="s">
        <v>38</v>
      </c>
      <c r="D1" t="s">
        <v>65</v>
      </c>
    </row>
    <row r="2" spans="1:4" x14ac:dyDescent="0.25">
      <c r="A2" t="s">
        <v>46</v>
      </c>
      <c r="B2">
        <v>0.14000000000000001</v>
      </c>
      <c r="C2" t="s">
        <v>44</v>
      </c>
    </row>
    <row r="3" spans="1:4" x14ac:dyDescent="0.25">
      <c r="A3" t="s">
        <v>61</v>
      </c>
      <c r="B3">
        <v>0.14000000000000001</v>
      </c>
      <c r="C3" t="s">
        <v>39</v>
      </c>
    </row>
    <row r="4" spans="1:4" x14ac:dyDescent="0.25">
      <c r="A4" t="s">
        <v>39</v>
      </c>
      <c r="C4" t="s">
        <v>39</v>
      </c>
    </row>
    <row r="5" spans="1:4" x14ac:dyDescent="0.25">
      <c r="A5" t="s">
        <v>145</v>
      </c>
      <c r="B5">
        <v>0.19</v>
      </c>
      <c r="C5" t="s">
        <v>44</v>
      </c>
    </row>
    <row r="6" spans="1:4" x14ac:dyDescent="0.25">
      <c r="A6" t="s">
        <v>146</v>
      </c>
      <c r="B6">
        <v>0.19</v>
      </c>
      <c r="C6" t="s">
        <v>39</v>
      </c>
    </row>
    <row r="7" spans="1:4" x14ac:dyDescent="0.25">
      <c r="A7" t="s">
        <v>39</v>
      </c>
      <c r="C7" t="s">
        <v>39</v>
      </c>
    </row>
    <row r="8" spans="1:4" x14ac:dyDescent="0.25">
      <c r="A8" t="s">
        <v>47</v>
      </c>
      <c r="B8">
        <v>0.06</v>
      </c>
      <c r="C8" t="s">
        <v>44</v>
      </c>
    </row>
    <row r="9" spans="1:4" x14ac:dyDescent="0.25">
      <c r="A9" t="s">
        <v>62</v>
      </c>
      <c r="B9">
        <v>0.06</v>
      </c>
      <c r="C9" t="s">
        <v>39</v>
      </c>
    </row>
    <row r="10" spans="1:4" x14ac:dyDescent="0.25">
      <c r="A10" t="s">
        <v>39</v>
      </c>
      <c r="C10" t="s">
        <v>39</v>
      </c>
    </row>
    <row r="11" spans="1:4" x14ac:dyDescent="0.25">
      <c r="A11" t="s">
        <v>48</v>
      </c>
      <c r="B11">
        <v>3.75</v>
      </c>
      <c r="C11" t="s">
        <v>44</v>
      </c>
    </row>
    <row r="12" spans="1:4" x14ac:dyDescent="0.25">
      <c r="A12" t="s">
        <v>63</v>
      </c>
      <c r="B12">
        <v>3.75</v>
      </c>
      <c r="C12" t="s">
        <v>39</v>
      </c>
    </row>
    <row r="13" spans="1:4" x14ac:dyDescent="0.25">
      <c r="A13" t="s">
        <v>39</v>
      </c>
      <c r="C13" t="s">
        <v>39</v>
      </c>
    </row>
    <row r="14" spans="1:4" x14ac:dyDescent="0.25">
      <c r="A14" t="s">
        <v>376</v>
      </c>
      <c r="B14">
        <v>6.58</v>
      </c>
      <c r="C14" t="s">
        <v>44</v>
      </c>
    </row>
    <row r="15" spans="1:4" x14ac:dyDescent="0.25">
      <c r="A15" t="s">
        <v>376</v>
      </c>
      <c r="B15">
        <v>3.82</v>
      </c>
      <c r="C15" t="s">
        <v>44</v>
      </c>
    </row>
    <row r="16" spans="1:4" x14ac:dyDescent="0.25">
      <c r="A16" t="s">
        <v>376</v>
      </c>
      <c r="B16">
        <v>3.59</v>
      </c>
      <c r="C16" t="s">
        <v>44</v>
      </c>
    </row>
    <row r="17" spans="1:3" x14ac:dyDescent="0.25">
      <c r="A17" t="s">
        <v>376</v>
      </c>
      <c r="B17">
        <v>3.59</v>
      </c>
      <c r="C17" t="s">
        <v>44</v>
      </c>
    </row>
    <row r="18" spans="1:3" x14ac:dyDescent="0.25">
      <c r="A18" t="s">
        <v>376</v>
      </c>
      <c r="B18">
        <v>3.12</v>
      </c>
      <c r="C18" t="s">
        <v>44</v>
      </c>
    </row>
    <row r="19" spans="1:3" x14ac:dyDescent="0.25">
      <c r="A19" t="s">
        <v>376</v>
      </c>
      <c r="B19">
        <v>11.22</v>
      </c>
      <c r="C19" t="s">
        <v>44</v>
      </c>
    </row>
    <row r="20" spans="1:3" x14ac:dyDescent="0.25">
      <c r="A20" t="s">
        <v>376</v>
      </c>
      <c r="B20">
        <v>3.81</v>
      </c>
      <c r="C20" t="s">
        <v>44</v>
      </c>
    </row>
    <row r="21" spans="1:3" x14ac:dyDescent="0.25">
      <c r="A21" t="s">
        <v>376</v>
      </c>
      <c r="B21">
        <v>5.03</v>
      </c>
      <c r="C21" t="s">
        <v>44</v>
      </c>
    </row>
    <row r="22" spans="1:3" x14ac:dyDescent="0.25">
      <c r="A22" t="s">
        <v>376</v>
      </c>
      <c r="B22">
        <v>15.08</v>
      </c>
      <c r="C22" t="s">
        <v>44</v>
      </c>
    </row>
    <row r="23" spans="1:3" x14ac:dyDescent="0.25">
      <c r="A23" t="s">
        <v>376</v>
      </c>
      <c r="B23">
        <v>6.56</v>
      </c>
      <c r="C23" t="s">
        <v>44</v>
      </c>
    </row>
    <row r="24" spans="1:3" x14ac:dyDescent="0.25">
      <c r="A24" t="s">
        <v>376</v>
      </c>
      <c r="B24">
        <v>13.27</v>
      </c>
      <c r="C24" t="s">
        <v>44</v>
      </c>
    </row>
    <row r="25" spans="1:3" x14ac:dyDescent="0.25">
      <c r="A25" t="s">
        <v>376</v>
      </c>
      <c r="B25">
        <v>0.87</v>
      </c>
      <c r="C25" t="s">
        <v>44</v>
      </c>
    </row>
    <row r="26" spans="1:3" x14ac:dyDescent="0.25">
      <c r="A26" t="s">
        <v>376</v>
      </c>
      <c r="B26">
        <v>3.02</v>
      </c>
      <c r="C26" t="s">
        <v>44</v>
      </c>
    </row>
    <row r="27" spans="1:3" x14ac:dyDescent="0.25">
      <c r="A27" t="s">
        <v>376</v>
      </c>
      <c r="B27">
        <v>3.02</v>
      </c>
      <c r="C27" t="s">
        <v>44</v>
      </c>
    </row>
    <row r="28" spans="1:3" x14ac:dyDescent="0.25">
      <c r="A28" t="s">
        <v>376</v>
      </c>
      <c r="B28">
        <v>3.15</v>
      </c>
      <c r="C28" t="s">
        <v>44</v>
      </c>
    </row>
    <row r="29" spans="1:3" x14ac:dyDescent="0.25">
      <c r="A29" t="s">
        <v>377</v>
      </c>
      <c r="B29">
        <v>85.73</v>
      </c>
      <c r="C29" t="s">
        <v>39</v>
      </c>
    </row>
    <row r="30" spans="1:3" x14ac:dyDescent="0.25">
      <c r="A30" t="s">
        <v>39</v>
      </c>
      <c r="C30" t="s">
        <v>39</v>
      </c>
    </row>
    <row r="31" spans="1:3" x14ac:dyDescent="0.25">
      <c r="A31" t="s">
        <v>378</v>
      </c>
      <c r="B31">
        <v>8.02</v>
      </c>
      <c r="C31" t="s">
        <v>44</v>
      </c>
    </row>
    <row r="32" spans="1:3" x14ac:dyDescent="0.25">
      <c r="A32" t="s">
        <v>379</v>
      </c>
      <c r="B32">
        <v>8.02</v>
      </c>
      <c r="C32" t="s">
        <v>39</v>
      </c>
    </row>
    <row r="33" spans="1:3" x14ac:dyDescent="0.25">
      <c r="A33" t="s">
        <v>39</v>
      </c>
      <c r="C33" t="s">
        <v>39</v>
      </c>
    </row>
    <row r="34" spans="1:3" x14ac:dyDescent="0.25">
      <c r="A34" t="s">
        <v>148</v>
      </c>
      <c r="B34">
        <v>0.64</v>
      </c>
      <c r="C34" t="s">
        <v>44</v>
      </c>
    </row>
    <row r="35" spans="1:3" x14ac:dyDescent="0.25">
      <c r="A35" t="s">
        <v>148</v>
      </c>
      <c r="B35">
        <v>0.27</v>
      </c>
      <c r="C35" t="s">
        <v>44</v>
      </c>
    </row>
    <row r="36" spans="1:3" x14ac:dyDescent="0.25">
      <c r="A36" t="s">
        <v>148</v>
      </c>
      <c r="B36">
        <v>0.61</v>
      </c>
      <c r="C36" t="s">
        <v>44</v>
      </c>
    </row>
    <row r="37" spans="1:3" x14ac:dyDescent="0.25">
      <c r="A37" t="s">
        <v>149</v>
      </c>
      <c r="B37">
        <v>1.52</v>
      </c>
      <c r="C37" t="s">
        <v>39</v>
      </c>
    </row>
    <row r="38" spans="1:3" x14ac:dyDescent="0.25">
      <c r="A38" t="s">
        <v>39</v>
      </c>
      <c r="C38" t="s">
        <v>39</v>
      </c>
    </row>
    <row r="39" spans="1:3" x14ac:dyDescent="0.25">
      <c r="A39" t="s">
        <v>166</v>
      </c>
      <c r="B39">
        <v>1.1499999999999999</v>
      </c>
      <c r="C39" t="s">
        <v>44</v>
      </c>
    </row>
    <row r="40" spans="1:3" x14ac:dyDescent="0.25">
      <c r="A40" t="s">
        <v>167</v>
      </c>
      <c r="B40">
        <v>1.1499999999999999</v>
      </c>
      <c r="C40" t="s">
        <v>39</v>
      </c>
    </row>
    <row r="41" spans="1:3" x14ac:dyDescent="0.25">
      <c r="A41" t="s">
        <v>39</v>
      </c>
      <c r="C41" t="s">
        <v>39</v>
      </c>
    </row>
    <row r="42" spans="1:3" x14ac:dyDescent="0.25">
      <c r="A42" t="s">
        <v>49</v>
      </c>
      <c r="B42">
        <v>1.1000000000000001</v>
      </c>
      <c r="C42" t="s">
        <v>44</v>
      </c>
    </row>
    <row r="43" spans="1:3" x14ac:dyDescent="0.25">
      <c r="A43" t="s">
        <v>49</v>
      </c>
      <c r="B43">
        <v>2.14</v>
      </c>
      <c r="C43" t="s">
        <v>44</v>
      </c>
    </row>
    <row r="44" spans="1:3" x14ac:dyDescent="0.25">
      <c r="A44" t="s">
        <v>49</v>
      </c>
      <c r="B44">
        <v>4.09</v>
      </c>
      <c r="C44" t="s">
        <v>44</v>
      </c>
    </row>
    <row r="45" spans="1:3" x14ac:dyDescent="0.25">
      <c r="A45" t="s">
        <v>150</v>
      </c>
      <c r="B45">
        <v>7.33</v>
      </c>
      <c r="C45" t="s">
        <v>39</v>
      </c>
    </row>
    <row r="46" spans="1:3" x14ac:dyDescent="0.25">
      <c r="A46" t="s">
        <v>39</v>
      </c>
      <c r="C46" t="s">
        <v>39</v>
      </c>
    </row>
    <row r="47" spans="1:3" x14ac:dyDescent="0.25">
      <c r="A47" t="s">
        <v>50</v>
      </c>
      <c r="B47">
        <v>0.56999999999999995</v>
      </c>
      <c r="C47" t="s">
        <v>44</v>
      </c>
    </row>
    <row r="48" spans="1:3" x14ac:dyDescent="0.25">
      <c r="A48" t="s">
        <v>50</v>
      </c>
      <c r="B48">
        <v>0.56999999999999995</v>
      </c>
      <c r="C48" t="s">
        <v>44</v>
      </c>
    </row>
    <row r="49" spans="1:3" x14ac:dyDescent="0.25">
      <c r="A49" t="s">
        <v>50</v>
      </c>
      <c r="B49">
        <v>0.56999999999999995</v>
      </c>
      <c r="C49" t="s">
        <v>44</v>
      </c>
    </row>
    <row r="50" spans="1:3" x14ac:dyDescent="0.25">
      <c r="A50" t="s">
        <v>64</v>
      </c>
      <c r="B50">
        <v>1.71</v>
      </c>
      <c r="C50" t="s">
        <v>39</v>
      </c>
    </row>
    <row r="51" spans="1:3" x14ac:dyDescent="0.25">
      <c r="A51" t="s">
        <v>39</v>
      </c>
      <c r="C51" t="s">
        <v>39</v>
      </c>
    </row>
    <row r="52" spans="1:3" x14ac:dyDescent="0.25">
      <c r="A52" t="s">
        <v>380</v>
      </c>
      <c r="B52">
        <v>0.49</v>
      </c>
      <c r="C52" t="s">
        <v>44</v>
      </c>
    </row>
    <row r="53" spans="1:3" x14ac:dyDescent="0.25">
      <c r="A53" t="s">
        <v>381</v>
      </c>
      <c r="B53">
        <v>0.49</v>
      </c>
      <c r="C53" t="s">
        <v>39</v>
      </c>
    </row>
    <row r="54" spans="1:3" x14ac:dyDescent="0.25">
      <c r="A54" t="s">
        <v>39</v>
      </c>
      <c r="C54" t="s">
        <v>39</v>
      </c>
    </row>
    <row r="55" spans="1:3" x14ac:dyDescent="0.25">
      <c r="A55" t="s">
        <v>138</v>
      </c>
      <c r="B55">
        <v>3.95</v>
      </c>
      <c r="C55" t="s">
        <v>44</v>
      </c>
    </row>
    <row r="56" spans="1:3" x14ac:dyDescent="0.25">
      <c r="A56" t="s">
        <v>138</v>
      </c>
      <c r="B56">
        <v>4.32</v>
      </c>
      <c r="C56" t="s">
        <v>44</v>
      </c>
    </row>
    <row r="57" spans="1:3" x14ac:dyDescent="0.25">
      <c r="A57" t="s">
        <v>138</v>
      </c>
      <c r="B57">
        <v>1.32</v>
      </c>
      <c r="C57" t="s">
        <v>44</v>
      </c>
    </row>
    <row r="58" spans="1:3" x14ac:dyDescent="0.25">
      <c r="A58" t="s">
        <v>138</v>
      </c>
      <c r="B58">
        <v>0.53</v>
      </c>
      <c r="C58" t="s">
        <v>44</v>
      </c>
    </row>
    <row r="59" spans="1:3" x14ac:dyDescent="0.25">
      <c r="A59" t="s">
        <v>382</v>
      </c>
      <c r="B59">
        <v>10.130000000000001</v>
      </c>
      <c r="C59" t="s">
        <v>39</v>
      </c>
    </row>
    <row r="60" spans="1:3" x14ac:dyDescent="0.25">
      <c r="A60" t="s">
        <v>383</v>
      </c>
      <c r="B60">
        <v>120.23</v>
      </c>
      <c r="C60" t="s">
        <v>39</v>
      </c>
    </row>
  </sheetData>
  <phoneticPr fontId="14" type="noConversion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7ED19-372F-47E0-9D43-C90F2AE7867C}">
  <sheetPr>
    <tabColor theme="0" tint="-0.34998626667073579"/>
  </sheetPr>
  <dimension ref="A1:C44"/>
  <sheetViews>
    <sheetView topLeftCell="A16" workbookViewId="0">
      <selection activeCell="B44" sqref="B44"/>
    </sheetView>
  </sheetViews>
  <sheetFormatPr defaultRowHeight="15" x14ac:dyDescent="0.25"/>
  <cols>
    <col min="1" max="1" width="63.85546875" bestFit="1" customWidth="1"/>
    <col min="2" max="2" width="10.28515625" bestFit="1" customWidth="1"/>
    <col min="3" max="3" width="12.85546875" bestFit="1" customWidth="1"/>
    <col min="4" max="4" width="63.85546875" bestFit="1" customWidth="1"/>
    <col min="5" max="6" width="11.140625" bestFit="1" customWidth="1"/>
  </cols>
  <sheetData>
    <row r="1" spans="1:3" x14ac:dyDescent="0.25">
      <c r="A1" t="s">
        <v>36</v>
      </c>
      <c r="B1" t="s">
        <v>37</v>
      </c>
      <c r="C1" t="s">
        <v>38</v>
      </c>
    </row>
    <row r="2" spans="1:3" x14ac:dyDescent="0.25">
      <c r="A2" t="s">
        <v>130</v>
      </c>
      <c r="B2">
        <v>2.12</v>
      </c>
      <c r="C2" t="s">
        <v>51</v>
      </c>
    </row>
    <row r="3" spans="1:3" x14ac:dyDescent="0.25">
      <c r="A3" t="s">
        <v>130</v>
      </c>
      <c r="B3">
        <v>2.12</v>
      </c>
      <c r="C3" t="s">
        <v>51</v>
      </c>
    </row>
    <row r="4" spans="1:3" x14ac:dyDescent="0.25">
      <c r="A4" t="s">
        <v>130</v>
      </c>
      <c r="B4">
        <v>2.12</v>
      </c>
      <c r="C4" t="s">
        <v>51</v>
      </c>
    </row>
    <row r="5" spans="1:3" x14ac:dyDescent="0.25">
      <c r="A5" t="s">
        <v>130</v>
      </c>
      <c r="B5">
        <v>2.12</v>
      </c>
      <c r="C5" t="s">
        <v>51</v>
      </c>
    </row>
    <row r="6" spans="1:3" x14ac:dyDescent="0.25">
      <c r="A6" t="s">
        <v>130</v>
      </c>
      <c r="B6">
        <v>2.12</v>
      </c>
      <c r="C6" t="s">
        <v>51</v>
      </c>
    </row>
    <row r="7" spans="1:3" x14ac:dyDescent="0.25">
      <c r="A7" t="s">
        <v>130</v>
      </c>
      <c r="B7">
        <v>2.12</v>
      </c>
      <c r="C7" t="s">
        <v>51</v>
      </c>
    </row>
    <row r="8" spans="1:3" x14ac:dyDescent="0.25">
      <c r="A8" t="s">
        <v>130</v>
      </c>
      <c r="B8">
        <v>2.12</v>
      </c>
      <c r="C8" t="s">
        <v>51</v>
      </c>
    </row>
    <row r="9" spans="1:3" x14ac:dyDescent="0.25">
      <c r="A9" t="s">
        <v>130</v>
      </c>
      <c r="B9">
        <v>2.12</v>
      </c>
      <c r="C9" t="s">
        <v>51</v>
      </c>
    </row>
    <row r="10" spans="1:3" x14ac:dyDescent="0.25">
      <c r="A10" t="s">
        <v>130</v>
      </c>
      <c r="B10">
        <v>2.12</v>
      </c>
      <c r="C10" t="s">
        <v>51</v>
      </c>
    </row>
    <row r="11" spans="1:3" x14ac:dyDescent="0.25">
      <c r="A11" t="s">
        <v>130</v>
      </c>
      <c r="B11">
        <v>2.12</v>
      </c>
      <c r="C11" t="s">
        <v>51</v>
      </c>
    </row>
    <row r="12" spans="1:3" x14ac:dyDescent="0.25">
      <c r="A12" t="s">
        <v>130</v>
      </c>
      <c r="B12">
        <v>1.44</v>
      </c>
      <c r="C12" t="s">
        <v>51</v>
      </c>
    </row>
    <row r="13" spans="1:3" x14ac:dyDescent="0.25">
      <c r="A13" t="s">
        <v>130</v>
      </c>
      <c r="B13">
        <v>0.6</v>
      </c>
      <c r="C13" t="s">
        <v>51</v>
      </c>
    </row>
    <row r="14" spans="1:3" x14ac:dyDescent="0.25">
      <c r="A14" t="s">
        <v>130</v>
      </c>
      <c r="B14">
        <v>0.62</v>
      </c>
      <c r="C14" t="s">
        <v>51</v>
      </c>
    </row>
    <row r="15" spans="1:3" x14ac:dyDescent="0.25">
      <c r="A15" t="s">
        <v>130</v>
      </c>
      <c r="B15">
        <v>0.62</v>
      </c>
      <c r="C15" t="s">
        <v>51</v>
      </c>
    </row>
    <row r="16" spans="1:3" x14ac:dyDescent="0.25">
      <c r="A16" t="s">
        <v>130</v>
      </c>
      <c r="B16">
        <v>0.62</v>
      </c>
      <c r="C16" t="s">
        <v>51</v>
      </c>
    </row>
    <row r="17" spans="1:3" x14ac:dyDescent="0.25">
      <c r="A17" t="s">
        <v>130</v>
      </c>
      <c r="B17">
        <v>0.62</v>
      </c>
      <c r="C17" t="s">
        <v>51</v>
      </c>
    </row>
    <row r="18" spans="1:3" x14ac:dyDescent="0.25">
      <c r="A18" t="s">
        <v>130</v>
      </c>
      <c r="B18">
        <v>0.6</v>
      </c>
      <c r="C18" t="s">
        <v>51</v>
      </c>
    </row>
    <row r="19" spans="1:3" x14ac:dyDescent="0.25">
      <c r="A19" t="s">
        <v>130</v>
      </c>
      <c r="B19">
        <v>0.57999999999999996</v>
      </c>
      <c r="C19" t="s">
        <v>51</v>
      </c>
    </row>
    <row r="20" spans="1:3" x14ac:dyDescent="0.25">
      <c r="A20" t="s">
        <v>130</v>
      </c>
      <c r="B20">
        <v>0.57999999999999996</v>
      </c>
      <c r="C20" t="s">
        <v>51</v>
      </c>
    </row>
    <row r="21" spans="1:3" x14ac:dyDescent="0.25">
      <c r="A21" t="s">
        <v>130</v>
      </c>
      <c r="B21">
        <v>0.57999999999999996</v>
      </c>
      <c r="C21" t="s">
        <v>51</v>
      </c>
    </row>
    <row r="22" spans="1:3" x14ac:dyDescent="0.25">
      <c r="A22" t="s">
        <v>130</v>
      </c>
      <c r="B22">
        <v>0.6</v>
      </c>
      <c r="C22" t="s">
        <v>51</v>
      </c>
    </row>
    <row r="23" spans="1:3" x14ac:dyDescent="0.25">
      <c r="A23" t="s">
        <v>130</v>
      </c>
      <c r="B23">
        <v>0.62</v>
      </c>
      <c r="C23" t="s">
        <v>51</v>
      </c>
    </row>
    <row r="24" spans="1:3" x14ac:dyDescent="0.25">
      <c r="A24" t="s">
        <v>130</v>
      </c>
      <c r="B24">
        <v>0.62</v>
      </c>
      <c r="C24" t="s">
        <v>51</v>
      </c>
    </row>
    <row r="25" spans="1:3" x14ac:dyDescent="0.25">
      <c r="A25" t="s">
        <v>130</v>
      </c>
      <c r="B25">
        <v>0.62</v>
      </c>
      <c r="C25" t="s">
        <v>51</v>
      </c>
    </row>
    <row r="26" spans="1:3" x14ac:dyDescent="0.25">
      <c r="A26" t="s">
        <v>130</v>
      </c>
      <c r="B26">
        <v>0.6</v>
      </c>
      <c r="C26" t="s">
        <v>51</v>
      </c>
    </row>
    <row r="27" spans="1:3" x14ac:dyDescent="0.25">
      <c r="A27" t="s">
        <v>130</v>
      </c>
      <c r="B27">
        <v>0.57999999999999996</v>
      </c>
      <c r="C27" t="s">
        <v>51</v>
      </c>
    </row>
    <row r="28" spans="1:3" x14ac:dyDescent="0.25">
      <c r="A28" t="s">
        <v>130</v>
      </c>
      <c r="B28">
        <v>0.57999999999999996</v>
      </c>
      <c r="C28" t="s">
        <v>51</v>
      </c>
    </row>
    <row r="29" spans="1:3" x14ac:dyDescent="0.25">
      <c r="A29" t="s">
        <v>130</v>
      </c>
      <c r="B29">
        <v>0.57999999999999996</v>
      </c>
      <c r="C29" t="s">
        <v>51</v>
      </c>
    </row>
    <row r="30" spans="1:3" x14ac:dyDescent="0.25">
      <c r="A30" t="s">
        <v>130</v>
      </c>
      <c r="B30">
        <v>0.6</v>
      </c>
      <c r="C30" t="s">
        <v>51</v>
      </c>
    </row>
    <row r="31" spans="1:3" x14ac:dyDescent="0.25">
      <c r="A31" t="s">
        <v>130</v>
      </c>
      <c r="B31">
        <v>0.57999999999999996</v>
      </c>
      <c r="C31" t="s">
        <v>51</v>
      </c>
    </row>
    <row r="32" spans="1:3" x14ac:dyDescent="0.25">
      <c r="A32" t="s">
        <v>130</v>
      </c>
      <c r="B32">
        <v>0.57999999999999996</v>
      </c>
      <c r="C32" t="s">
        <v>51</v>
      </c>
    </row>
    <row r="33" spans="1:3" x14ac:dyDescent="0.25">
      <c r="A33" t="s">
        <v>130</v>
      </c>
      <c r="B33">
        <v>0.57999999999999996</v>
      </c>
      <c r="C33" t="s">
        <v>51</v>
      </c>
    </row>
    <row r="34" spans="1:3" x14ac:dyDescent="0.25">
      <c r="A34" t="s">
        <v>130</v>
      </c>
      <c r="B34">
        <v>0.57999999999999996</v>
      </c>
      <c r="C34" t="s">
        <v>51</v>
      </c>
    </row>
    <row r="35" spans="1:3" x14ac:dyDescent="0.25">
      <c r="A35" t="s">
        <v>130</v>
      </c>
      <c r="B35">
        <v>0.62</v>
      </c>
      <c r="C35" t="s">
        <v>51</v>
      </c>
    </row>
    <row r="36" spans="1:3" x14ac:dyDescent="0.25">
      <c r="A36" t="s">
        <v>130</v>
      </c>
      <c r="B36">
        <v>0.57999999999999996</v>
      </c>
      <c r="C36" t="s">
        <v>51</v>
      </c>
    </row>
    <row r="37" spans="1:3" x14ac:dyDescent="0.25">
      <c r="A37" t="s">
        <v>130</v>
      </c>
      <c r="B37">
        <v>0.57999999999999996</v>
      </c>
      <c r="C37" t="s">
        <v>51</v>
      </c>
    </row>
    <row r="38" spans="1:3" x14ac:dyDescent="0.25">
      <c r="A38" t="s">
        <v>130</v>
      </c>
      <c r="B38">
        <v>0.57999999999999996</v>
      </c>
      <c r="C38" t="s">
        <v>51</v>
      </c>
    </row>
    <row r="39" spans="1:3" x14ac:dyDescent="0.25">
      <c r="A39" t="s">
        <v>130</v>
      </c>
      <c r="B39">
        <v>0.6</v>
      </c>
      <c r="C39" t="s">
        <v>51</v>
      </c>
    </row>
    <row r="40" spans="1:3" x14ac:dyDescent="0.25">
      <c r="A40" t="s">
        <v>130</v>
      </c>
      <c r="B40">
        <v>0.57999999999999996</v>
      </c>
      <c r="C40" t="s">
        <v>51</v>
      </c>
    </row>
    <row r="41" spans="1:3" x14ac:dyDescent="0.25">
      <c r="A41" t="s">
        <v>130</v>
      </c>
      <c r="B41">
        <v>0.57999999999999996</v>
      </c>
      <c r="C41" t="s">
        <v>51</v>
      </c>
    </row>
    <row r="42" spans="1:3" x14ac:dyDescent="0.25">
      <c r="A42" t="s">
        <v>130</v>
      </c>
      <c r="B42">
        <v>0.57999999999999996</v>
      </c>
      <c r="C42" t="s">
        <v>51</v>
      </c>
    </row>
    <row r="43" spans="1:3" x14ac:dyDescent="0.25">
      <c r="A43" t="s">
        <v>130</v>
      </c>
      <c r="B43">
        <v>0.57999999999999996</v>
      </c>
      <c r="C43" t="s">
        <v>51</v>
      </c>
    </row>
    <row r="44" spans="1:3" x14ac:dyDescent="0.25">
      <c r="A44" t="s">
        <v>52</v>
      </c>
      <c r="B44">
        <v>41.15</v>
      </c>
      <c r="C44" t="s">
        <v>39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4A62F-3845-4250-93BF-81DF61A9E40F}">
  <sheetPr>
    <tabColor theme="0" tint="-0.34998626667073579"/>
  </sheetPr>
  <dimension ref="A1:C4"/>
  <sheetViews>
    <sheetView workbookViewId="0">
      <selection activeCell="A52" sqref="A52"/>
    </sheetView>
  </sheetViews>
  <sheetFormatPr defaultRowHeight="15" x14ac:dyDescent="0.25"/>
  <cols>
    <col min="1" max="1" width="34.42578125" bestFit="1" customWidth="1"/>
    <col min="2" max="2" width="10.28515625" bestFit="1" customWidth="1"/>
    <col min="3" max="3" width="12.85546875" bestFit="1" customWidth="1"/>
    <col min="4" max="4" width="29.140625" bestFit="1" customWidth="1"/>
    <col min="5" max="6" width="11.140625" bestFit="1" customWidth="1"/>
  </cols>
  <sheetData>
    <row r="1" spans="1:3" x14ac:dyDescent="0.25">
      <c r="A1" t="s">
        <v>36</v>
      </c>
      <c r="B1" t="s">
        <v>37</v>
      </c>
      <c r="C1" t="s">
        <v>38</v>
      </c>
    </row>
    <row r="2" spans="1:3" x14ac:dyDescent="0.25">
      <c r="A2" t="s">
        <v>151</v>
      </c>
      <c r="B2">
        <v>24.35</v>
      </c>
      <c r="C2" t="s">
        <v>53</v>
      </c>
    </row>
    <row r="3" spans="1:3" x14ac:dyDescent="0.25">
      <c r="A3" t="s">
        <v>151</v>
      </c>
      <c r="B3">
        <v>0.15</v>
      </c>
      <c r="C3" t="s">
        <v>53</v>
      </c>
    </row>
    <row r="4" spans="1:3" x14ac:dyDescent="0.25">
      <c r="A4" t="s">
        <v>54</v>
      </c>
      <c r="B4">
        <v>24.5</v>
      </c>
      <c r="C4" t="s">
        <v>39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DCE98-063F-4D2A-97BE-EB4750602631}">
  <sheetPr>
    <tabColor theme="0" tint="-0.34998626667073579"/>
  </sheetPr>
  <dimension ref="A1:C33"/>
  <sheetViews>
    <sheetView workbookViewId="0">
      <selection activeCell="A13" sqref="A13"/>
    </sheetView>
  </sheetViews>
  <sheetFormatPr defaultRowHeight="15" x14ac:dyDescent="0.25"/>
  <cols>
    <col min="1" max="1" width="33.42578125" bestFit="1" customWidth="1"/>
    <col min="2" max="2" width="10.28515625" bestFit="1" customWidth="1"/>
    <col min="3" max="3" width="12.85546875" bestFit="1" customWidth="1"/>
    <col min="4" max="4" width="23.140625" bestFit="1" customWidth="1"/>
    <col min="5" max="6" width="11.140625" bestFit="1" customWidth="1"/>
  </cols>
  <sheetData>
    <row r="1" spans="1:3" x14ac:dyDescent="0.25">
      <c r="A1" t="s">
        <v>36</v>
      </c>
      <c r="B1" t="s">
        <v>37</v>
      </c>
      <c r="C1" t="s">
        <v>38</v>
      </c>
    </row>
    <row r="2" spans="1:3" x14ac:dyDescent="0.25">
      <c r="A2" t="s">
        <v>361</v>
      </c>
      <c r="B2">
        <v>102.3</v>
      </c>
      <c r="C2" t="s">
        <v>44</v>
      </c>
    </row>
    <row r="3" spans="1:3" x14ac:dyDescent="0.25">
      <c r="A3" t="s">
        <v>362</v>
      </c>
      <c r="B3">
        <v>102.3</v>
      </c>
      <c r="C3" t="s">
        <v>39</v>
      </c>
    </row>
    <row r="4" spans="1:3" x14ac:dyDescent="0.25">
      <c r="A4" t="s">
        <v>39</v>
      </c>
      <c r="C4" t="s">
        <v>39</v>
      </c>
    </row>
    <row r="5" spans="1:3" x14ac:dyDescent="0.25">
      <c r="A5" t="s">
        <v>152</v>
      </c>
      <c r="B5">
        <v>14.75</v>
      </c>
      <c r="C5" t="s">
        <v>363</v>
      </c>
    </row>
    <row r="6" spans="1:3" x14ac:dyDescent="0.25">
      <c r="A6" t="s">
        <v>152</v>
      </c>
      <c r="B6">
        <v>14.75</v>
      </c>
      <c r="C6" t="s">
        <v>363</v>
      </c>
    </row>
    <row r="7" spans="1:3" x14ac:dyDescent="0.25">
      <c r="A7" t="s">
        <v>152</v>
      </c>
      <c r="B7">
        <v>17.420000000000002</v>
      </c>
      <c r="C7" t="s">
        <v>363</v>
      </c>
    </row>
    <row r="8" spans="1:3" x14ac:dyDescent="0.25">
      <c r="A8" t="s">
        <v>152</v>
      </c>
      <c r="B8">
        <v>19.38</v>
      </c>
      <c r="C8" t="s">
        <v>363</v>
      </c>
    </row>
    <row r="9" spans="1:3" x14ac:dyDescent="0.25">
      <c r="A9" t="s">
        <v>152</v>
      </c>
      <c r="B9">
        <v>15.89</v>
      </c>
      <c r="C9" t="s">
        <v>363</v>
      </c>
    </row>
    <row r="10" spans="1:3" x14ac:dyDescent="0.25">
      <c r="A10" t="s">
        <v>152</v>
      </c>
      <c r="B10">
        <v>3.86</v>
      </c>
      <c r="C10" t="s">
        <v>363</v>
      </c>
    </row>
    <row r="11" spans="1:3" x14ac:dyDescent="0.25">
      <c r="A11" t="s">
        <v>152</v>
      </c>
      <c r="B11">
        <v>0.28999999999999998</v>
      </c>
      <c r="C11" t="s">
        <v>363</v>
      </c>
    </row>
    <row r="12" spans="1:3" x14ac:dyDescent="0.25">
      <c r="A12" t="s">
        <v>152</v>
      </c>
      <c r="B12">
        <v>0.28000000000000003</v>
      </c>
      <c r="C12" t="s">
        <v>363</v>
      </c>
    </row>
    <row r="13" spans="1:3" x14ac:dyDescent="0.25">
      <c r="A13" t="s">
        <v>152</v>
      </c>
      <c r="B13">
        <v>0.28999999999999998</v>
      </c>
      <c r="C13" t="s">
        <v>363</v>
      </c>
    </row>
    <row r="14" spans="1:3" x14ac:dyDescent="0.25">
      <c r="A14" t="s">
        <v>152</v>
      </c>
      <c r="B14">
        <v>1.05</v>
      </c>
      <c r="C14" t="s">
        <v>363</v>
      </c>
    </row>
    <row r="15" spans="1:3" x14ac:dyDescent="0.25">
      <c r="A15" t="s">
        <v>152</v>
      </c>
      <c r="B15">
        <v>6.31</v>
      </c>
      <c r="C15" t="s">
        <v>363</v>
      </c>
    </row>
    <row r="16" spans="1:3" x14ac:dyDescent="0.25">
      <c r="A16" t="s">
        <v>152</v>
      </c>
      <c r="B16">
        <v>3.58</v>
      </c>
      <c r="C16" t="s">
        <v>363</v>
      </c>
    </row>
    <row r="17" spans="1:3" x14ac:dyDescent="0.25">
      <c r="A17" t="s">
        <v>364</v>
      </c>
      <c r="B17">
        <v>97.86</v>
      </c>
      <c r="C17" t="s">
        <v>39</v>
      </c>
    </row>
    <row r="18" spans="1:3" x14ac:dyDescent="0.25">
      <c r="A18" t="s">
        <v>39</v>
      </c>
      <c r="C18" t="s">
        <v>39</v>
      </c>
    </row>
    <row r="19" spans="1:3" x14ac:dyDescent="0.25">
      <c r="A19" t="s">
        <v>153</v>
      </c>
      <c r="B19">
        <v>8.42</v>
      </c>
      <c r="C19" t="s">
        <v>365</v>
      </c>
    </row>
    <row r="20" spans="1:3" x14ac:dyDescent="0.25">
      <c r="A20" t="s">
        <v>153</v>
      </c>
      <c r="B20">
        <v>8.42</v>
      </c>
      <c r="C20" t="s">
        <v>365</v>
      </c>
    </row>
    <row r="21" spans="1:3" x14ac:dyDescent="0.25">
      <c r="A21" t="s">
        <v>154</v>
      </c>
      <c r="B21">
        <v>16.84</v>
      </c>
      <c r="C21" t="s">
        <v>39</v>
      </c>
    </row>
    <row r="22" spans="1:3" x14ac:dyDescent="0.25">
      <c r="A22" t="s">
        <v>39</v>
      </c>
      <c r="C22" t="s">
        <v>39</v>
      </c>
    </row>
    <row r="23" spans="1:3" x14ac:dyDescent="0.25">
      <c r="A23" t="s">
        <v>155</v>
      </c>
      <c r="B23">
        <v>88.94</v>
      </c>
      <c r="C23" t="s">
        <v>366</v>
      </c>
    </row>
    <row r="24" spans="1:3" x14ac:dyDescent="0.25">
      <c r="A24" t="s">
        <v>155</v>
      </c>
      <c r="B24">
        <v>8.3699999999999992</v>
      </c>
      <c r="C24" t="s">
        <v>366</v>
      </c>
    </row>
    <row r="25" spans="1:3" x14ac:dyDescent="0.25">
      <c r="A25" t="s">
        <v>367</v>
      </c>
      <c r="B25">
        <v>97.31</v>
      </c>
      <c r="C25" t="s">
        <v>39</v>
      </c>
    </row>
    <row r="26" spans="1:3" x14ac:dyDescent="0.25">
      <c r="A26" t="s">
        <v>39</v>
      </c>
      <c r="C26" t="s">
        <v>39</v>
      </c>
    </row>
    <row r="27" spans="1:3" x14ac:dyDescent="0.25">
      <c r="A27" t="s">
        <v>156</v>
      </c>
      <c r="B27">
        <v>23.71</v>
      </c>
      <c r="C27" t="s">
        <v>368</v>
      </c>
    </row>
    <row r="28" spans="1:3" x14ac:dyDescent="0.25">
      <c r="A28" t="s">
        <v>156</v>
      </c>
      <c r="B28">
        <v>0.05</v>
      </c>
      <c r="C28" t="s">
        <v>44</v>
      </c>
    </row>
    <row r="29" spans="1:3" x14ac:dyDescent="0.25">
      <c r="A29" t="s">
        <v>157</v>
      </c>
      <c r="B29">
        <v>23.76</v>
      </c>
      <c r="C29" t="s">
        <v>39</v>
      </c>
    </row>
    <row r="30" spans="1:3" x14ac:dyDescent="0.25">
      <c r="A30" t="s">
        <v>39</v>
      </c>
      <c r="C30" t="s">
        <v>39</v>
      </c>
    </row>
    <row r="31" spans="1:3" x14ac:dyDescent="0.25">
      <c r="A31" t="s">
        <v>158</v>
      </c>
      <c r="B31">
        <v>7.89</v>
      </c>
      <c r="C31" t="s">
        <v>369</v>
      </c>
    </row>
    <row r="32" spans="1:3" x14ac:dyDescent="0.25">
      <c r="A32" t="s">
        <v>159</v>
      </c>
      <c r="B32">
        <v>7.89</v>
      </c>
      <c r="C32" t="s">
        <v>39</v>
      </c>
    </row>
    <row r="33" spans="1:3" x14ac:dyDescent="0.25">
      <c r="A33" t="s">
        <v>133</v>
      </c>
      <c r="B33">
        <v>345.97</v>
      </c>
      <c r="C33" t="s">
        <v>39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FD7EB-F467-4250-A8E1-5C411E1ECFCF}">
  <sheetPr>
    <tabColor theme="0" tint="-0.34998626667073579"/>
  </sheetPr>
  <dimension ref="A1:E9"/>
  <sheetViews>
    <sheetView workbookViewId="0">
      <selection activeCell="H14" sqref="H14"/>
    </sheetView>
  </sheetViews>
  <sheetFormatPr defaultRowHeight="15" x14ac:dyDescent="0.25"/>
  <cols>
    <col min="1" max="1" width="30" bestFit="1" customWidth="1"/>
    <col min="2" max="2" width="10.28515625" bestFit="1" customWidth="1"/>
    <col min="3" max="3" width="12.85546875" bestFit="1" customWidth="1"/>
    <col min="4" max="4" width="12.28515625" bestFit="1" customWidth="1"/>
    <col min="5" max="5" width="22" bestFit="1" customWidth="1"/>
  </cols>
  <sheetData>
    <row r="1" spans="1:5" x14ac:dyDescent="0.25">
      <c r="A1" t="s">
        <v>245</v>
      </c>
      <c r="B1" t="s">
        <v>37</v>
      </c>
      <c r="C1" t="s">
        <v>38</v>
      </c>
      <c r="D1" t="s">
        <v>370</v>
      </c>
      <c r="E1" t="s">
        <v>371</v>
      </c>
    </row>
    <row r="2" spans="1:5" x14ac:dyDescent="0.25">
      <c r="A2" t="s">
        <v>162</v>
      </c>
      <c r="B2">
        <v>57.73</v>
      </c>
      <c r="C2" t="s">
        <v>246</v>
      </c>
      <c r="D2">
        <v>58.44</v>
      </c>
      <c r="E2">
        <v>40</v>
      </c>
    </row>
    <row r="3" spans="1:5" x14ac:dyDescent="0.25">
      <c r="A3" t="s">
        <v>163</v>
      </c>
      <c r="B3">
        <v>208.32</v>
      </c>
      <c r="C3" t="s">
        <v>247</v>
      </c>
      <c r="D3">
        <v>104.47</v>
      </c>
      <c r="E3">
        <v>60</v>
      </c>
    </row>
    <row r="4" spans="1:5" x14ac:dyDescent="0.25">
      <c r="A4" t="s">
        <v>162</v>
      </c>
      <c r="B4">
        <v>2.89</v>
      </c>
      <c r="C4" t="s">
        <v>248</v>
      </c>
      <c r="D4">
        <v>10.76</v>
      </c>
      <c r="E4">
        <v>40</v>
      </c>
    </row>
    <row r="5" spans="1:5" x14ac:dyDescent="0.25">
      <c r="A5" t="s">
        <v>162</v>
      </c>
      <c r="B5">
        <v>408.29</v>
      </c>
      <c r="C5" t="s">
        <v>249</v>
      </c>
      <c r="D5">
        <v>201.75</v>
      </c>
      <c r="E5">
        <v>40</v>
      </c>
    </row>
    <row r="6" spans="1:5" x14ac:dyDescent="0.25">
      <c r="A6" t="s">
        <v>161</v>
      </c>
      <c r="B6">
        <v>6.12</v>
      </c>
      <c r="C6" t="s">
        <v>250</v>
      </c>
      <c r="D6">
        <v>18.11</v>
      </c>
      <c r="E6">
        <v>30</v>
      </c>
    </row>
    <row r="7" spans="1:5" x14ac:dyDescent="0.25">
      <c r="A7" t="s">
        <v>162</v>
      </c>
      <c r="B7">
        <v>52.17</v>
      </c>
      <c r="C7" t="s">
        <v>257</v>
      </c>
      <c r="D7">
        <v>118.02</v>
      </c>
      <c r="E7">
        <v>40</v>
      </c>
    </row>
    <row r="8" spans="1:5" x14ac:dyDescent="0.25">
      <c r="A8" t="s">
        <v>164</v>
      </c>
      <c r="B8">
        <v>49.63</v>
      </c>
      <c r="C8" t="s">
        <v>251</v>
      </c>
      <c r="D8">
        <v>86.39</v>
      </c>
      <c r="E8">
        <v>60</v>
      </c>
    </row>
    <row r="9" spans="1:5" x14ac:dyDescent="0.25">
      <c r="A9" t="s">
        <v>58</v>
      </c>
      <c r="B9">
        <v>785.17</v>
      </c>
      <c r="C9" t="s">
        <v>39</v>
      </c>
      <c r="D9">
        <v>597.94000000000005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b 4 4 4 9 3 3 - 4 a 0 1 - 4 d a a - 8 f 7 7 - 3 6 d c 1 c a e f 6 d 1 "   x m l n s = " h t t p : / / s c h e m a s . m i c r o s o f t . c o m / D a t a M a s h u p " > A A A A A C Y G A A B Q S w M E F A A C A A g A D Y 3 k W J w v 8 X 2 l A A A A 9 g A A A B I A H A B D b 2 5 m a W c v U G F j a 2 F n Z S 5 4 b W w g o h g A K K A U A A A A A A A A A A A A A A A A A A A A A A A A A A A A h Y 8 x D o I w G I W v Q r r T l h K j I T 9 l c D K R x E R j X J t S o R G K o c V y N w e P 5 B X E K O r m + L 7 3 D e / d r z f I h q Y O L q q z u j U p i j B F g T K y L b Q p U 9 S 7 Y 7 h A G Y e N k C d R q m C U j U 0 G W 6 S o c u 6 c E O K 9 x z 7 G b V c S R m l E D v l 6 K y v V C P S R 9 X 8 5 1 M Y 6 Y a R C H P a v M Z z h K K Z 4 x u a Y A p k g 5 N p 8 B T b u f b Y / E J Z 9 7 f p O c e 3 C 1 Q 7 I F I G 8 P / A H U E s D B B Q A A g A I A A 2 N 5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N j e R Y z f 7 G W h 8 D A A B 2 L w A A E w A c A E Z v c m 1 1 b G F z L 1 N l Y 3 R p b 2 4 x L m 0 g o h g A K K A U A A A A A A A A A A A A A A A A A A A A A A A A A A A A 7 Z p r b 9 o w F I a / I / E f r F S a q B S h E K D b W v G B B r o h c R v Q V l q Z I h M O z J J j I 8 d h v a j / f a Y N t 9 K K T d 0 q p z I I M C E + 5 / X x o + M b E Q S S c I b 6 j 5 + F k 2 w m m 4 l + Y g F j d G A V n I J / i S l F A c I W q i A K M p t B 6 t E R Z E o Y q E t e N M / X e B C H w G T u j F D I e 5 x J 9 S X K W d 7 x c A Q B q g k + G / H r 4 e k H b + j x M I Q o g q H r u M W H N 9 9 1 / b 5 3 3 m l W U a v T / l 4 d d n v 1 Z q P V a F d 7 9 W G 9 W T 3 t 9 K q D B q p 1 v P N W v T 1 o L E z M Y s m H / X g 2 4 0 I V 1 i r z O B 9 E c + v Q v q o B J S G R I C r W i W U j j 9 M 4 Z F G l a K M 6 C / i Y s G n l q O w 4 B R t 9 i 7 m E v r y h U F k X 8 2 3 O 4 M e h / d j a A 6 u h m h R J f K t C R B C m t 1 g C G h N E y R w o 5 Y v Q D P B I V e s K H i o b X w G P Q U S 5 J E w 2 u k p + q F L a D z D F I q p I E W 9 6 6 P N I E h k T y d E c U y 5 g b b Q H M 4 o D u M A 0 h t x e L b a V V y / 1 T K q J Z f 0 B X E v 7 z r p Y h A K s + 7 X r l o r H h A R Y u Z Z k t t G a g c A s m n A R P o Z v c D O D K P e c V P t u Z d d G U t 2 G W B y O Q N z f H 2 Y z h L 3 k 6 C l s b i p g c w 1 s 7 w G 2 o q 8 c c c b A D 2 i k M 2 9 b Q v c g V z L I r d C w P B 4 z + U b s 2 e g u 8 f c a J k u + U j I n S H M i N 2 S a F J j i F F h O + v E X n k w o 6 E z c t l I D X Y q h O / L P K O c C X W o P 3 b Z S A 1 2 K o f u Y d K X X 7 O t M 3 I Z M g 1 u K c f v s L 4 I D u u O 2 I d P g t g + 3 l r p f E E y P 0 f 8 C b 8 f D K x A s O H 4 L T 4 X q D Y 0 B X I s 0 + K U 2 2 x W d w m q D o o s F n o G U X F / o n p V r d l V S j J / r t x R E m E m i e o W o k s 7 w 7 Y g 1 6 K U Y v W K y L Y G D g G C i d d Z 7 I t U M u C n G r p T M 2 0 O Q m F I S / N R 4 k v e c W g P f u 1 p s F J 2 y / 0 U F k R I s i c 4 k b s g 0 C K Y 2 / 7 n L v 3 t 4 z Y G + t G 2 q N H O 8 P z + 0 r Q r A b 3 h m + + D u N S y 6 q 9 U k h S n T e A q 4 I 9 V Q m e I U u J z O a w / d l l A z 6 q Y Y u V J y O N X U H b k t o S b L v d e x t + B 8 8 s 8 4 G y c N 1 / y s 7 a n W P V y W D Z d r L r t q p R q C i t G / h 3 N t e p f P F 8 H t K 4 u R s o A m y y 7 9 y 8 z 6 G 1 B L A Q I t A B Q A A g A I A A 2 N 5 F i c L / F 9 p Q A A A P Y A A A A S A A A A A A A A A A A A A A A A A A A A A A B D b 2 5 m a W c v U G F j a 2 F n Z S 5 4 b W x Q S w E C L Q A U A A I A C A A N j e R Y D 8 r p q 6 Q A A A D p A A A A E w A A A A A A A A A A A A A A A A D x A A A A W 0 N v b n R l b n R f V H l w Z X N d L n h t b F B L A Q I t A B Q A A g A I A A 2 N 5 F j N / s Z a H w M A A H Y v A A A T A A A A A A A A A A A A A A A A A O I B A A B G b 3 J t d W x h c y 9 T Z W N 0 a W 9 u M S 5 t U E s F B g A A A A A D A A M A w g A A A E 4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y 9 A A A A A A A A + r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E w M V 9 X Y W x s J T I w Y y U y M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0 Y T Q y Z m F k Z S 1 j N j Z l L T R m M W Y t O W N l N S 0 4 Z D l h M j N k N W F l N D Y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f M T A x X 1 d h b G x f Y 1 9 h I i A v P j x F b n R y e S B U e X B l P S J G a W x s Z W R D b 2 1 w b G V 0 Z V J l c 3 V s d F R v V 2 9 y a 3 N o Z W V 0 I i B W Y W x 1 Z T 0 i b D E i I C 8 + P E V u d H J 5 I F R 5 c G U 9 I k Z p b G x M Y X N 0 V X B k Y X R l Z C I g V m F s d W U 9 I m Q y M D I 0 L T A 3 L T A 0 V D E z O j E 4 O j A 3 L j A 2 M D U 4 N D Z a I i A v P j x F b n R y e S B U e X B l P S J G a W x s Q 2 9 s d W 1 u V H l w Z X M i I F Z h b H V l P S J z Q m d V R y I g L z 4 8 R W 5 0 c n k g V H l w Z T 0 i R m l s b E V y c m 9 y Q 2 9 1 b n Q i I F Z h b H V l P S J s M C I g L z 4 8 R W 5 0 c n k g V H l w Z T 0 i R m l s b E N v b H V t b k 5 h b W V z I i B W Y W x 1 Z T 0 i c 1 s m c X V v d D t G Y W 1 p b H k g Y W 5 k I F R 5 c G U m c X V v d D s s J n F 1 b 3 Q 7 V m 9 s d W 1 l J n F 1 b 3 Q 7 L C Z x d W 9 0 O 0 F y Z W E m c X V v d D t d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D b 3 V u d C I g V m F s d W U 9 I m w x N D A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x X 1 d h b G w g Y y B h L 0 F 1 d G 9 S Z W 1 v d m V k Q 2 9 s d W 1 u c z E u e 0 Z h b W l s e S B h b m Q g V H l w Z S w w f S Z x d W 9 0 O y w m c X V v d D t T Z W N 0 a W 9 u M S 8 x M D F f V 2 F s b C B j I G E v Q X V 0 b 1 J l b W 9 2 Z W R D b 2 x 1 b W 5 z M S 5 7 V m 9 s d W 1 l L D F 9 J n F 1 b 3 Q 7 L C Z x d W 9 0 O 1 N l Y 3 R p b 2 4 x L z E w M V 9 X Y W x s I G M g Y S 9 B d X R v U m V t b 3 Z l Z E N v b H V t b n M x L n t B c m V h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E w M V 9 X Y W x s I G M g Y S 9 B d X R v U m V t b 3 Z l Z E N v b H V t b n M x L n t G Y W 1 p b H k g Y W 5 k I F R 5 c G U s M H 0 m c X V v d D s s J n F 1 b 3 Q 7 U 2 V j d G l v b j E v M T A x X 1 d h b G w g Y y B h L 0 F 1 d G 9 S Z W 1 v d m V k Q 2 9 s d W 1 u c z E u e 1 Z v b H V t Z S w x f S Z x d W 9 0 O y w m c X V v d D t T Z W N 0 a W 9 u M S 8 x M D F f V 2 F s b C B j I G E v Q X V 0 b 1 J l b W 9 2 Z W R D b 2 x 1 b W 5 z M S 5 7 Q X J l Y S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T A x X 1 d h b G w l M j B j J T I w Y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y X 1 d h b G w l M j B j J T I w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R l N G U y O W F l L T Q 1 N m E t N G I 1 M C 0 5 Y z c 3 L W U 0 N D Y 2 M T A x O W V m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V G F y Z 2 V 0 I i B W Y W x 1 Z T 0 i c 1 8 x M D J f V 2 F s b F 9 j X 2 E i I C 8 + P E V u d H J 5 I F R 5 c G U 9 I k Z p b G x l Z E N v b X B s Z X R l U m V z d W x 0 V G 9 X b 3 J r c 2 h l Z X Q i I F Z h b H V l P S J s M S I g L z 4 8 R W 5 0 c n k g V H l w Z T 0 i R m l s b E x h c 3 R V c G R h d G V k I i B W Y W x 1 Z T 0 i Z D I w M j Q t M D c t M D J U M T c 6 M j U 6 M j U u O D Y y N T Q y N 1 o i I C 8 + P E V u d H J 5 I F R 5 c G U 9 I k Z p b G x F c n J v c k N v d W 5 0 I i B W Y W x 1 Z T 0 i b D A i I C 8 + P E V u d H J 5 I F R 5 c G U 9 I k Z p b G x D b 2 x 1 b W 5 U e X B l c y I g V m F s d W U 9 I n N C Z 1 V H I i A v P j x F b n R y e S B U e X B l P S J G a W x s Q 2 9 s d W 1 u T m F t Z X M i I F Z h b H V l P S J z W y Z x d W 9 0 O 0 Z h b W l s e S B h b m Q g V H l w Z S Z x d W 9 0 O y w m c X V v d D t W b 2 x 1 b W U m c X V v d D s s J n F 1 b 3 Q 7 Q 2 9 t b W V u d H M m c X V v d D t d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D b 3 V u d C I g V m F s d W U 9 I m w x N y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y X 1 d h b G w g Y y B h L 0 F 1 d G 9 S Z W 1 v d m V k Q 2 9 s d W 1 u c z E u e 0 Z h b W l s e S B h b m Q g V H l w Z S w w f S Z x d W 9 0 O y w m c X V v d D t T Z W N 0 a W 9 u M S 8 x M D J f V 2 F s b C B j I G E v Q X V 0 b 1 J l b W 9 2 Z W R D b 2 x 1 b W 5 z M S 5 7 V m 9 s d W 1 l L D F 9 J n F 1 b 3 Q 7 L C Z x d W 9 0 O 1 N l Y 3 R p b 2 4 x L z E w M l 9 X Y W x s I G M g Y S 9 B d X R v U m V t b 3 Z l Z E N v b H V t b n M x L n t D b 2 1 t Z W 5 0 c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8 x M D J f V 2 F s b C B j I G E v Q X V 0 b 1 J l b W 9 2 Z W R D b 2 x 1 b W 5 z M S 5 7 R m F t a W x 5 I G F u Z C B U e X B l L D B 9 J n F 1 b 3 Q 7 L C Z x d W 9 0 O 1 N l Y 3 R p b 2 4 x L z E w M l 9 X Y W x s I G M g Y S 9 B d X R v U m V t b 3 Z l Z E N v b H V t b n M x L n t W b 2 x 1 b W U s M X 0 m c X V v d D s s J n F 1 b 3 Q 7 U 2 V j d G l v b j E v M T A y X 1 d h b G w g Y y B h L 0 F 1 d G 9 S Z W 1 v d m V k Q 2 9 s d W 1 u c z E u e 0 N v b W 1 l b n R z L D J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z E w M l 9 X Y W x s J T I w Y y U y M G E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1 9 D b 2 x v b m 5 l X 2 N s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c 1 M W E w Y z B j L T N h O T U t N G Q w Y S 0 4 M j g 4 L W I z M z l k M j I w N T l i Y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V G F y Z 2 V 0 I i B W Y W x 1 Z T 0 i c 1 8 x M D N f Q 2 9 s b 2 5 u Z V 9 j b H M i I C 8 + P E V u d H J 5 I F R 5 c G U 9 I k Z p b G x l Z E N v b X B s Z X R l U m V z d W x 0 V G 9 X b 3 J r c 2 h l Z X Q i I F Z h b H V l P S J s M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N y 0 w M l Q x N z o y N z o z N y 4 2 N j E 5 M j k 1 W i I g L z 4 8 R W 5 0 c n k g V H l w Z T 0 i R m l s b E N v b H V t b l R 5 c G V z I i B W Y W x 1 Z T 0 i c 0 J n V U Z C Z z 0 9 I i A v P j x F b n R y e S B U e X B l P S J G a W x s Q 2 9 1 b n Q i I F Z h b H V l P S J s M T M i I C 8 + P E V u d H J 5 I F R 5 c G U 9 I k F k Z G V k V G 9 E Y X R h T W 9 k Z W w i I F Z h b H V l P S J s M C I g L z 4 8 R W 5 0 c n k g V H l w Z T 0 i R m l s b E N v b H V t b k 5 h b W V z I i B W Y W x 1 Z T 0 i c 1 s m c X V v d D t G Y W 1 p b H k g Y W 5 k I F R 5 c G U m c X V v d D s s J n F 1 b 3 Q 7 V m 9 s d W 1 l J n F 1 b 3 Q 7 L C Z x d W 9 0 O 0 N v d W 5 0 J n F 1 b 3 Q 7 L C Z x d W 9 0 O 0 N v b W 1 l b n R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z X 0 N v b G 9 u b m V f Y 2 x z L 0 F 1 d G 9 S Z W 1 v d m V k Q 2 9 s d W 1 u c z E u e 0 Z h b W l s e S B h b m Q g V H l w Z S w w f S Z x d W 9 0 O y w m c X V v d D t T Z W N 0 a W 9 u M S 8 x M D N f Q 2 9 s b 2 5 u Z V 9 j b H M v Q X V 0 b 1 J l b W 9 2 Z W R D b 2 x 1 b W 5 z M S 5 7 V m 9 s d W 1 l L D F 9 J n F 1 b 3 Q 7 L C Z x d W 9 0 O 1 N l Y 3 R p b 2 4 x L z E w M 1 9 D b 2 x v b m 5 l X 2 N s c y 9 B d X R v U m V t b 3 Z l Z E N v b H V t b n M x L n t D b 3 V u d C w y f S Z x d W 9 0 O y w m c X V v d D t T Z W N 0 a W 9 u M S 8 x M D N f Q 2 9 s b 2 5 u Z V 9 j b H M v Q X V 0 b 1 J l b W 9 2 Z W R D b 2 x 1 b W 5 z M S 5 7 Q 2 9 t b W V u d H M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M T A z X 0 N v b G 9 u b m V f Y 2 x z L 0 F 1 d G 9 S Z W 1 v d m V k Q 2 9 s d W 1 u c z E u e 0 Z h b W l s e S B h b m Q g V H l w Z S w w f S Z x d W 9 0 O y w m c X V v d D t T Z W N 0 a W 9 u M S 8 x M D N f Q 2 9 s b 2 5 u Z V 9 j b H M v Q X V 0 b 1 J l b W 9 2 Z W R D b 2 x 1 b W 5 z M S 5 7 V m 9 s d W 1 l L D F 9 J n F 1 b 3 Q 7 L C Z x d W 9 0 O 1 N l Y 3 R p b 2 4 x L z E w M 1 9 D b 2 x v b m 5 l X 2 N s c y 9 B d X R v U m V t b 3 Z l Z E N v b H V t b n M x L n t D b 3 V u d C w y f S Z x d W 9 0 O y w m c X V v d D t T Z W N 0 a W 9 u M S 8 x M D N f Q 2 9 s b 2 5 u Z V 9 j b H M v Q X V 0 b 1 J l b W 9 2 Z W R D b 2 x 1 b W 5 z M S 5 7 Q 2 9 t b W V u d H M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E w M 1 9 D b 2 x v b m 5 l X 2 N s c y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0 X 1 R y Y X Z p J T I w Y 2 x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O D l h N j M 5 O T Y t N D E 2 Y y 0 0 M D I 0 L W I w O T Q t Z G U 3 Y j V m O D Q y Y j V k I i A v P j x F b n R y e S B U e X B l P S J O Y X Z p Z 2 F 0 a W 9 u U 3 R l c E 5 h b W U i I F Z h b H V l P S J z T m F 2 a W d h e m l v b m U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X z E w N F 9 U c m F 2 a V 9 j b H M i I C 8 + P E V u d H J 5 I F R 5 c G U 9 I k Z p b G x l Z E N v b X B s Z X R l U m V z d W x 0 V G 9 X b 3 J r c 2 h l Z X Q i I F Z h b H V l P S J s M S I g L z 4 8 R W 5 0 c n k g V H l w Z T 0 i R m l s b E x h c 3 R V c G R h d G V k I i B W Y W x 1 Z T 0 i Z D I w M j Q t M D c t M D R U M T M 6 M T k 6 N T E u N T g x M T Y y M l o i I C 8 + P E V u d H J 5 I F R 5 c G U 9 I k Z p b G x D b 2 x 1 b W 5 U e X B l c y I g V m F s d W U 9 I n N C Z 1 V H I i A v P j x F b n R y e S B U e X B l P S J G a W x s Q 2 9 s d W 1 u T m F t Z X M i I F Z h b H V l P S J z W y Z x d W 9 0 O 0 Z h b W l s e S B h b m Q g V H l w Z S Z x d W 9 0 O y w m c X V v d D t W b 2 x 1 b W U m c X V v d D s s J n F 1 b 3 Q 7 Q 2 9 t b W V u d H M m c X V v d D t d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D b 3 V u d C I g V m F s d W U 9 I m w 1 O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M D R f V H J h d m k g Y 2 x z L 0 F 1 d G 9 S Z W 1 v d m V k Q 2 9 s d W 1 u c z E u e 0 Z h b W l s e S B h b m Q g V H l w Z S w w f S Z x d W 9 0 O y w m c X V v d D t T Z W N 0 a W 9 u M S 8 x M D R f V H J h d m k g Y 2 x z L 0 F 1 d G 9 S Z W 1 v d m V k Q 2 9 s d W 1 u c z E u e 1 Z v b H V t Z S w x f S Z x d W 9 0 O y w m c X V v d D t T Z W N 0 a W 9 u M S 8 x M D R f V H J h d m k g Y 2 x z L 0 F 1 d G 9 S Z W 1 v d m V k Q 2 9 s d W 1 u c z E u e 0 N v b W 1 l b n R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E w N F 9 U c m F 2 a S B j b H M v Q X V 0 b 1 J l b W 9 2 Z W R D b 2 x 1 b W 5 z M S 5 7 R m F t a W x 5 I G F u Z C B U e X B l L D B 9 J n F 1 b 3 Q 7 L C Z x d W 9 0 O 1 N l Y 3 R p b 2 4 x L z E w N F 9 U c m F 2 a S B j b H M v Q X V 0 b 1 J l b W 9 2 Z W R D b 2 x 1 b W 5 z M S 5 7 V m 9 s d W 1 l L D F 9 J n F 1 b 3 Q 7 L C Z x d W 9 0 O 1 N l Y 3 R p b 2 4 x L z E w N F 9 U c m F 2 a S B j b H M v Q X V 0 b 1 J l b W 9 2 Z W R D b 2 x 1 b W 5 z M S 5 7 Q 2 9 t b W V u d H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E w N F 9 U c m F 2 a S U y M G N s c y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1 X 1 R y Y X Z p J T I w d 2 F m Z m x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O D Z l N 2 U x N m U t N T l j Z C 0 0 Z j Q 3 L T k 2 Z T Q t Y 2 N k N T V i Y m Z m N T B m I i A v P j x F b n R y e S B U e X B l P S J O Y X Z p Z 2 F 0 a W 9 u U 3 R l c E 5 h b W U i I F Z h b H V l P S J z T m F 2 a W d h e m l v b m U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X z E w N V 9 U c m F 2 a V 9 3 Y W Z m b G U i I C 8 + P E V u d H J 5 I F R 5 c G U 9 I k Z p b G x l Z E N v b X B s Z X R l U m V z d W x 0 V G 9 X b 3 J r c 2 h l Z X Q i I F Z h b H V l P S J s M S I g L z 4 8 R W 5 0 c n k g V H l w Z T 0 i R m l s b E V y c m 9 y Q 2 9 1 b n Q i I F Z h b H V l P S J s M C I g L z 4 8 R W 5 0 c n k g V H l w Z T 0 i R m l s b E x h c 3 R V c G R h d G V k I i B W Y W x 1 Z T 0 i Z D I w M j Q t M D U t M T N U M D c 6 N D c 6 M z U u O D k w N D Q 0 O F o i I C 8 + P E V u d H J 5 I F R 5 c G U 9 I k Z p b G x D b 2 x 1 b W 5 U e X B l c y I g V m F s d W U 9 I n N C Z 1 V H I i A v P j x F b n R y e S B U e X B l P S J G a W x s Q 2 9 s d W 1 u T m F t Z X M i I F Z h b H V l P S J z W y Z x d W 9 0 O 0 Z h b W l s e S B h b m Q g V H l w Z S Z x d W 9 0 O y w m c X V v d D t W b 2 x 1 b W U m c X V v d D s s J n F 1 b 3 Q 7 Q 2 9 t b W V u d H M m c X V v d D t d I i A v P j x F b n R y e S B U e X B l P S J G a W x s R X J y b 3 J D b 2 R l I i B W Y W x 1 Z T 0 i c 1 V u a 2 5 v d 2 4 i I C 8 + P E V u d H J 5 I F R 5 c G U 9 I k Z p b G x D b 3 V u d C I g V m F s d W U 9 I m w 0 M y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1 X 1 R y Y X Z p I H d h Z m Z s Z S 9 B d X R v U m V t b 3 Z l Z E N v b H V t b n M x L n t G Y W 1 p b H k g Y W 5 k I F R 5 c G U s M H 0 m c X V v d D s s J n F 1 b 3 Q 7 U 2 V j d G l v b j E v M T A 1 X 1 R y Y X Z p I H d h Z m Z s Z S 9 B d X R v U m V t b 3 Z l Z E N v b H V t b n M x L n t W b 2 x 1 b W U s M X 0 m c X V v d D s s J n F 1 b 3 Q 7 U 2 V j d G l v b j E v M T A 1 X 1 R y Y X Z p I H d h Z m Z s Z S 9 B d X R v U m V t b 3 Z l Z E N v b H V t b n M x L n t D b 2 1 t Z W 5 0 c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8 x M D V f V H J h d m k g d 2 F m Z m x l L 0 F 1 d G 9 S Z W 1 v d m V k Q 2 9 s d W 1 u c z E u e 0 Z h b W l s e S B h b m Q g V H l w Z S w w f S Z x d W 9 0 O y w m c X V v d D t T Z W N 0 a W 9 u M S 8 x M D V f V H J h d m k g d 2 F m Z m x l L 0 F 1 d G 9 S Z W 1 v d m V k Q 2 9 s d W 1 u c z E u e 1 Z v b H V t Z S w x f S Z x d W 9 0 O y w m c X V v d D t T Z W N 0 a W 9 u M S 8 x M D V f V H J h d m k g d 2 F m Z m x l L 0 F 1 d G 9 S Z W 1 v d m V k Q 2 9 s d W 1 u c z E u e 0 N v b W 1 l b n R z L D J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z E w N V 9 U c m F 2 a S U y M H d h Z m Z s Z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2 X 0 Z s b 2 9 y J T I w V 2 F m Z m x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Y m E 5 Z T I y N 2 Q t Z m M 5 N y 0 0 Y T Y 0 L T k 3 Y m U t N z g 1 N T d i O W Y 0 N T U 3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U Y X J n Z X Q i I F Z h b H V l P S J z X z E w N l 9 G b G 9 v c l 9 X Y W Z m b G U i I C 8 + P E V u d H J 5 I F R 5 c G U 9 I k Z p b G x l Z E N v b X B s Z X R l U m V z d W x 0 V G 9 X b 3 J r c 2 h l Z X Q i I F Z h b H V l P S J s M S I g L z 4 8 R W 5 0 c n k g V H l w Z T 0 i R m l s b E V y c m 9 y Q 2 9 1 b n Q i I F Z h b H V l P S J s M C I g L z 4 8 R W 5 0 c n k g V H l w Z T 0 i R m l s b E x h c 3 R V c G R h d G V k I i B W Y W x 1 Z T 0 i Z D I w M j Q t M D U t M T N U M D c 6 N D c 6 M z U u O D c 2 O T M 2 M F o i I C 8 + P E V u d H J 5 I F R 5 c G U 9 I k Z p b G x D b 2 x 1 b W 5 U e X B l c y I g V m F s d W U 9 I n N C Z 1 V H I i A v P j x F b n R y e S B U e X B l P S J G a W x s Q 2 9 s d W 1 u T m F t Z X M i I F Z h b H V l P S J z W y Z x d W 9 0 O 0 Z h b W l s e S B h b m Q g V H l w Z S Z x d W 9 0 O y w m c X V v d D t W b 2 x 1 b W U m c X V v d D s s J n F 1 b 3 Q 7 Q 2 9 t b W V u d H M m c X V v d D t d I i A v P j x F b n R y e S B U e X B l P S J G a W x s R X J y b 3 J D b 2 R l I i B W Y W x 1 Z T 0 i c 1 V u a 2 5 v d 2 4 i I C 8 + P E V u d H J 5 I F R 5 c G U 9 I k Z p b G x D b 3 V u d C I g V m F s d W U 9 I m w z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M D Z f R m x v b 3 I g V 2 F m Z m x l L 0 F 1 d G 9 S Z W 1 v d m V k Q 2 9 s d W 1 u c z E u e 0 Z h b W l s e S B h b m Q g V H l w Z S w w f S Z x d W 9 0 O y w m c X V v d D t T Z W N 0 a W 9 u M S 8 x M D Z f R m x v b 3 I g V 2 F m Z m x l L 0 F 1 d G 9 S Z W 1 v d m V k Q 2 9 s d W 1 u c z E u e 1 Z v b H V t Z S w x f S Z x d W 9 0 O y w m c X V v d D t T Z W N 0 a W 9 u M S 8 x M D Z f R m x v b 3 I g V 2 F m Z m x l L 0 F 1 d G 9 S Z W 1 v d m V k Q 2 9 s d W 1 u c z E u e 0 N v b W 1 l b n R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E w N l 9 G b G 9 v c i B X Y W Z m b G U v Q X V 0 b 1 J l b W 9 2 Z W R D b 2 x 1 b W 5 z M S 5 7 R m F t a W x 5 I G F u Z C B U e X B l L D B 9 J n F 1 b 3 Q 7 L C Z x d W 9 0 O 1 N l Y 3 R p b 2 4 x L z E w N l 9 G b G 9 v c i B X Y W Z m b G U v Q X V 0 b 1 J l b W 9 2 Z W R D b 2 x 1 b W 5 z M S 5 7 V m 9 s d W 1 l L D F 9 J n F 1 b 3 Q 7 L C Z x d W 9 0 O 1 N l Y 3 R p b 2 4 x L z E w N l 9 G b G 9 v c i B X Y W Z m b G U v Q X V 0 b 1 J l b W 9 2 Z W R D b 2 x 1 b W 5 z M S 5 7 Q 2 9 t b W V u d H M s M n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M T A 2 X 0 Z s b 2 9 y J T I w V 2 F m Z m x l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d f R m x v b 3 I l M j B D T F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x M 2 U 2 N D B k Z S 0 5 Y z U x L T R j Z T U t O G U 5 Z S 0 4 N T g x Z T U 1 N m Q 0 Z T U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f M T A 3 X 0 Z s b 2 9 y X 0 N M U y I g L z 4 8 R W 5 0 c n k g V H l w Z T 0 i R m l s b G V k Q 2 9 t c G x l d G V S Z X N 1 b H R U b 1 d v c m t z a G V l d C I g V m F s d W U 9 I m w x I i A v P j x F b n R y e S B U e X B l P S J G a W x s R X J y b 3 J D b 3 V u d C I g V m F s d W U 9 I m w w I i A v P j x F b n R y e S B U e X B l P S J G a W x s T G F z d F V w Z G F 0 Z W Q i I F Z h b H V l P S J k M j A y N C 0 w N y 0 w N F Q x M z o x O D o y N C 4 z N T k y N D g 5 W i I g L z 4 8 R W 5 0 c n k g V H l w Z T 0 i R m l s b E V y c m 9 y Q 2 9 k Z S I g V m F s d W U 9 I n N V b m t u b 3 d u I i A v P j x F b n R y e S B U e X B l P S J G a W x s Q 2 9 1 b n Q i I F Z h b H V l P S J s M z I i I C 8 + P E V u d H J 5 I F R 5 c G U 9 I k Z p b G x D b 2 x 1 b W 5 U e X B l c y I g V m F s d W U 9 I n N C Z 1 V H I i A v P j x F b n R y e S B U e X B l P S J G a W x s Q 2 9 s d W 1 u T m F t Z X M i I F Z h b H V l P S J z W y Z x d W 9 0 O 0 Z h b W l s e S B h b m Q g V H l w Z S Z x d W 9 0 O y w m c X V v d D t W b 2 x 1 b W U m c X V v d D s s J n F 1 b 3 Q 7 Q 2 9 t b W V u d H M m c X V v d D t d I i A v P j x F b n R y e S B U e X B l P S J B Z G R l Z F R v R G F 0 Y U 1 v Z G V s I i B W Y W x 1 Z T 0 i b D A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E w N 1 9 G b G 9 v c i B D T F M v Q X V 0 b 1 J l b W 9 2 Z W R D b 2 x 1 b W 5 z M S 5 7 R m F t a W x 5 I G F u Z C B U e X B l L D B 9 J n F 1 b 3 Q 7 L C Z x d W 9 0 O 1 N l Y 3 R p b 2 4 x L z E w N 1 9 G b G 9 v c i B D T F M v Q X V 0 b 1 J l b W 9 2 Z W R D b 2 x 1 b W 5 z M S 5 7 V m 9 s d W 1 l L D F 9 J n F 1 b 3 Q 7 L C Z x d W 9 0 O 1 N l Y 3 R p b 2 4 x L z E w N 1 9 G b G 9 v c i B D T F M v Q X V 0 b 1 J l b W 9 2 Z W R D b 2 x 1 b W 5 z M S 5 7 Q 2 9 t b W V u d H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M T A 3 X 0 Z s b 2 9 y I E N M U y 9 B d X R v U m V t b 3 Z l Z E N v b H V t b n M x L n t G Y W 1 p b H k g Y W 5 k I F R 5 c G U s M H 0 m c X V v d D s s J n F 1 b 3 Q 7 U 2 V j d G l v b j E v M T A 3 X 0 Z s b 2 9 y I E N M U y 9 B d X R v U m V t b 3 Z l Z E N v b H V t b n M x L n t W b 2 x 1 b W U s M X 0 m c X V v d D s s J n F 1 b 3 Q 7 U 2 V j d G l v b j E v M T A 3 X 0 Z s b 2 9 y I E N M U y 9 B d X R v U m V t b 3 Z l Z E N v b H V t b n M x L n t D b 2 1 t Z W 5 0 c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T A 3 X 0 Z s b 2 9 y J T I w Q 0 x T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l f U 2 N h b G U l M j B D T F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h N z d j O T A y Z S 0 5 Z j k w L T R k M T A t O T N j M S 0 1 M j Y 5 M T N l N W V i M D U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f M T A 5 X 1 N j Y W x l X 0 N M U y I g L z 4 8 R W 5 0 c n k g V H l w Z T 0 i R m l s b G V k Q 2 9 t c G x l d G V S Z X N 1 b H R U b 1 d v c m t z a G V l d C I g V m F s d W U 9 I m w x I i A v P j x F b n R y e S B U e X B l P S J G a W x s Q 2 9 s d W 1 u V H l w Z X M i I F Z h b H V l P S J z Q m d V R y I g L z 4 8 R W 5 0 c n k g V H l w Z T 0 i R m l s b E x h c 3 R V c G R h d G V k I i B W Y W x 1 Z T 0 i Z D I w M j Q t M D U t M T N U M D k 6 N D E 6 M D g u M T I x M z g 1 M 1 o i I C 8 + P E V u d H J 5 I F R 5 c G U 9 I k Z p b G x D b 2 x 1 b W 5 O Y W 1 l c y I g V m F s d W U 9 I n N b J n F 1 b 3 Q 7 R m F t a W x 5 I G F u Z C B U e X B l J n F 1 b 3 Q 7 L C Z x d W 9 0 O 0 1 h d G V y a W F s O i B W b 2 x 1 b W U m c X V v d D s s J n F 1 b 3 Q 7 Q 2 9 t b W V u d H M m c X V v d D t d I i A v P j x F b n R y e S B U e X B l P S J G a W x s U 3 R h d H V z I i B W Y W x 1 Z T 0 i c 0 N v b X B s Z X R l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E w O V 9 T Y 2 F s Z S B D T F M v Q X V 0 b 1 J l b W 9 2 Z W R D b 2 x 1 b W 5 z M S 5 7 R m F t a W x 5 I G F u Z C B U e X B l L D B 9 J n F 1 b 3 Q 7 L C Z x d W 9 0 O 1 N l Y 3 R p b 2 4 x L z E w O V 9 T Y 2 F s Z S B D T F M v Q X V 0 b 1 J l b W 9 2 Z W R D b 2 x 1 b W 5 z M S 5 7 T W F 0 Z X J p Y W w 6 I F Z v b H V t Z S w x f S Z x d W 9 0 O y w m c X V v d D t T Z W N 0 a W 9 u M S 8 x M D l f U 2 N h b G U g Q 0 x T L 0 F 1 d G 9 S Z W 1 v d m V k Q 2 9 s d W 1 u c z E u e 0 N v b W 1 l b n R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E w O V 9 T Y 2 F s Z S B D T F M v Q X V 0 b 1 J l b W 9 2 Z W R D b 2 x 1 b W 5 z M S 5 7 R m F t a W x 5 I G F u Z C B U e X B l L D B 9 J n F 1 b 3 Q 7 L C Z x d W 9 0 O 1 N l Y 3 R p b 2 4 x L z E w O V 9 T Y 2 F s Z S B D T F M v Q X V 0 b 1 J l b W 9 2 Z W R D b 2 x 1 b W 5 z M S 5 7 T W F 0 Z X J p Y W w 6 I F Z v b H V t Z S w x f S Z x d W 9 0 O y w m c X V v d D t T Z W N 0 a W 9 u M S 8 x M D l f U 2 N h b G U g Q 0 x T L 0 F 1 d G 9 S Z W 1 v d m V k Q 2 9 s d W 1 u c z E u e 0 N v b W 1 l b n R z L D J 9 J n F 1 b 3 Q 7 X S w m c X V v d D t S Z W x h d G l v b n N o a X B J b m Z v J n F 1 b 3 Q 7 O l t d f S I g L z 4 8 R W 5 0 c n k g V H l w Z T 0 i R m l s b E N v d W 5 0 I i B W Y W x 1 Z T 0 i b D c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x M D l f U 2 N h b G U l M j B D T F M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x M F 9 N Y W d y b 2 5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Z j g 4 M 2 F i N G U t M G Z l N i 0 0 N j c 5 L W I 4 N W E t Z j V m O T U x Z D c 0 Z j N i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U Y X J n Z X Q i I F Z h b H V l P S J z X z E x M F 9 N Y W d y b 2 5 l I i A v P j x F b n R y e S B U e X B l P S J G a W x s Z W R D b 2 1 w b G V 0 Z V J l c 3 V s d F R v V 2 9 y a 3 N o Z W V 0 I i B W Y W x 1 Z T 0 i b D E i I C 8 + P E V u d H J 5 I F R 5 c G U 9 I k Z p b G x M Y X N 0 V X B k Y X R l Z C I g V m F s d W U 9 I m Q y M D I 0 L T A 3 L T A y V D E 3 O j E 4 O j Q 4 L j U 5 O T k 5 N T R a I i A v P j x F b n R y e S B U e X B l P S J G a W x s R X J y b 3 J D b 3 V u d C I g V m F s d W U 9 I m w w I i A v P j x F b n R y e S B U e X B l P S J G a W x s Q 2 9 s d W 1 u V H l w Z X M i I F Z h b H V l P S J z Q m d V R y I g L z 4 8 R W 5 0 c n k g V H l w Z T 0 i R m l s b E N v b H V t b k 5 h b W V z I i B W Y W x 1 Z T 0 i c 1 s m c X V v d D t G Y W 1 p b H k g Y W 5 k I F R 5 c G U m c X V v d D s s J n F 1 b 3 Q 7 V m 9 s d W 1 l J n F 1 b 3 Q 7 L C Z x d W 9 0 O 0 N v b W 1 l b n R z J n F 1 b 3 Q 7 X S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Q 2 9 1 b n Q i I F Z h b H V l P S J s O C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E w X 0 1 h Z 3 J v b m U v Q X V 0 b 1 J l b W 9 2 Z W R D b 2 x 1 b W 5 z M S 5 7 R m F t a W x 5 I G F u Z C B U e X B l L D B 9 J n F 1 b 3 Q 7 L C Z x d W 9 0 O 1 N l Y 3 R p b 2 4 x L z E x M F 9 N Y W d y b 2 5 l L 0 F 1 d G 9 S Z W 1 v d m V k Q 2 9 s d W 1 u c z E u e 1 Z v b H V t Z S w x f S Z x d W 9 0 O y w m c X V v d D t T Z W N 0 a W 9 u M S 8 x M T B f T W F n c m 9 u Z S 9 B d X R v U m V t b 3 Z l Z E N v b H V t b n M x L n t D b 2 1 t Z W 5 0 c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8 x M T B f T W F n c m 9 u Z S 9 B d X R v U m V t b 3 Z l Z E N v b H V t b n M x L n t G Y W 1 p b H k g Y W 5 k I F R 5 c G U s M H 0 m c X V v d D s s J n F 1 b 3 Q 7 U 2 V j d G l v b j E v M T E w X 0 1 h Z 3 J v b m U v Q X V 0 b 1 J l b W 9 2 Z W R D b 2 x 1 b W 5 z M S 5 7 V m 9 s d W 1 l L D F 9 J n F 1 b 3 Q 7 L C Z x d W 9 0 O 1 N l Y 3 R p b 2 4 x L z E x M F 9 N Y W d y b 2 5 l L 0 F 1 d G 9 S Z W 1 v d m V k Q 2 9 s d W 1 u c z E u e 0 N v b W 1 l b n R z L D J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z E x M F 9 N Y W d y b 2 5 l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F f V 2 F s b C U y M G M l M j B h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V 9 X Y W x s J T I w Y y U y M G E v U 2 9 z d G l 0 d W l 0 b y U y M H Z h b G 9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V 9 X Y W x s J T I w Y y U y M G E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J f V 2 F s b C U y M G M l M j B h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l 9 X Y W x s J T I w Y y U y M G E v U 2 9 z d G l 0 d W l 0 b y U y M H Z h b G 9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l 9 X Y W x s J T I w Y y U y M G E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N f Q 2 9 s b 2 5 u Z V 9 j b H M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z X 0 N v b G 9 u b m V f Y 2 x z L 1 N v c 3 R p d H V p d G 8 l M j B 2 Y W x v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N f Q 2 9 s b 2 5 u Z V 9 j b H M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V f V H J h d m k l M j B 3 Y W Z m b G U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1 X 1 R y Y X Z p J T I w d 2 F m Z m x l L 1 N v c 3 R p d H V p d G 8 l M j B 2 Y W x v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V f V H J h d m k l M j B 3 Y W Z m b G U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Z f R m x v b 3 I l M j B X Y W Z m b G U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2 X 0 Z s b 2 9 y J T I w V 2 F m Z m x l L 1 N v c 3 R p d H V p d G 8 l M j B 2 Y W x v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Z f R m x v b 3 I l M j B X Y W Z m b G U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d f R m x v b 3 I l M j B D T F M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3 X 0 Z s b 2 9 y J T I w Q 0 x T L 1 N v c 3 R p d H V p d G 8 l M j B 2 Y W x v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d f R m x v b 3 I l M j B D T F M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l f U 2 N h b G U l M j B D T F M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5 X 1 N j Y W x l J T I w Q 0 x T L 1 N v c 3 R p d H V p d G 8 l M j B 2 Y W x v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l f U 2 N h b G U l M j B D T F M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T B f T W F n c m 9 u Z S 9 J b n R l c 3 R h e m l v b m k l M j B h b H p h d G U l M j B k a S U y M G x p d m V s b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T B f T W F n c m 9 u Z S 9 T b 3 N 0 a X R 1 a X R v J T I w d m F s b 3 J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E w X 0 1 h Z 3 J v b m U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R f V H J h d m k l M j B j b H M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0 X 1 R y Y X Z p J T I w Y 2 x z L 1 N v c 3 R p d H V p d G 8 l M j B 2 Y W x v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R f V H J h d m k l M j B j b H M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F f Q 2 9 s b 2 5 u Z V 9 Q Y X J h c G V 0 d G 8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j N m V m M D U 2 Z i 0 y Y T l i L T Q 3 M D U t O G R l N i 1 j N T Z i Z j I z Z m F l Y m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f M z A x X 0 N v b G 9 u b m V f U G F y Y X B l d H R v I i A v P j x F b n R y e S B U e X B l P S J G a W x s Z W R D b 2 1 w b G V 0 Z V J l c 3 V s d F R v V 2 9 y a 3 N o Z W V 0 I i B W Y W x 1 Z T 0 i b D E i I C 8 + P E V u d H J 5 I F R 5 c G U 9 I k Z p b G x M Y X N 0 V X B k Y X R l Z C I g V m F s d W U 9 I m Q y M D I 0 L T A 1 L T E z V D E y O j M 5 O j A w L j E 2 N T E x O T J a I i A v P j x F b n R y e S B U e X B l P S J G a W x s Q 2 9 s d W 1 u V H l w Z X M i I F Z h b H V l P S J z Q m d V R 0 J n P T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G Y W 1 p b H k g Y W 5 k I F R 5 c G U m c X V v d D s s J n F 1 b 3 Q 7 V m 9 s d W 1 l J n F 1 b 3 Q 7 L C Z x d W 9 0 O 0 N v d W 5 0 J n F 1 b 3 Q 7 L C Z x d W 9 0 O 0 N v b W 1 l b n R z J n F 1 b 3 Q 7 X S I g L z 4 8 R W 5 0 c n k g V H l w Z T 0 i R m l s b E N v d W 5 0 I i B W Y W x 1 Z T 0 i b D I 0 N y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z M D F f Q 2 9 s b 2 5 u Z V 9 Q Y X J h c G V 0 d G 8 v Q X V 0 b 1 J l b W 9 2 Z W R D b 2 x 1 b W 5 z M S 5 7 R m F t a W x 5 I G F u Z C B U e X B l L D B 9 J n F 1 b 3 Q 7 L C Z x d W 9 0 O 1 N l Y 3 R p b 2 4 x L z M w M V 9 D b 2 x v b m 5 l X 1 B h c m F w Z X R 0 b y 9 B d X R v U m V t b 3 Z l Z E N v b H V t b n M x L n t W b 2 x 1 b W U s M X 0 m c X V v d D s s J n F 1 b 3 Q 7 U 2 V j d G l v b j E v M z A x X 0 N v b G 9 u b m V f U G F y Y X B l d H R v L 0 F 1 d G 9 S Z W 1 v d m V k Q 2 9 s d W 1 u c z E u e 0 N v d W 5 0 L D J 9 J n F 1 b 3 Q 7 L C Z x d W 9 0 O 1 N l Y 3 R p b 2 4 x L z M w M V 9 D b 2 x v b m 5 l X 1 B h c m F w Z X R 0 b y 9 B d X R v U m V t b 3 Z l Z E N v b H V t b n M x L n t D b 2 1 t Z W 5 0 c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8 z M D F f Q 2 9 s b 2 5 u Z V 9 Q Y X J h c G V 0 d G 8 v Q X V 0 b 1 J l b W 9 2 Z W R D b 2 x 1 b W 5 z M S 5 7 R m F t a W x 5 I G F u Z C B U e X B l L D B 9 J n F 1 b 3 Q 7 L C Z x d W 9 0 O 1 N l Y 3 R p b 2 4 x L z M w M V 9 D b 2 x v b m 5 l X 1 B h c m F w Z X R 0 b y 9 B d X R v U m V t b 3 Z l Z E N v b H V t b n M x L n t W b 2 x 1 b W U s M X 0 m c X V v d D s s J n F 1 b 3 Q 7 U 2 V j d G l v b j E v M z A x X 0 N v b G 9 u b m V f U G F y Y X B l d H R v L 0 F 1 d G 9 S Z W 1 v d m V k Q 2 9 s d W 1 u c z E u e 0 N v d W 5 0 L D J 9 J n F 1 b 3 Q 7 L C Z x d W 9 0 O 1 N l Y 3 R p b 2 4 x L z M w M V 9 D b 2 x v b m 5 l X 1 B h c m F w Z X R 0 b y 9 B d X R v U m V t b 3 Z l Z E N v b H V t b n M x L n t D b 2 1 t Z W 5 0 c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z A x X 0 N v b G 9 u b m V f U G F y Y X B l d H R v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F f Q 2 9 s b 2 5 u Z V 9 Q Y X J h c G V 0 d G 8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x X 0 N v b G 9 u b m V f U G F y Y X B l d H R v L 1 N v c 3 R p d H V p d G 8 l M j B 2 Y W x v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F f Q 2 9 s b 2 5 u Z V 9 Q Y X J h c G V 0 d G 8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J f T W 9 u d G F u d G k l M j B R d W l u d G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k N z J i M j d i O C 0 3 M T J m L T R h Z m M t O T c y M C 0 5 Z D I 4 Y T F m M D F m Z m Q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f M z A y X 0 1 v b n R h b n R p X 1 F 1 a W 5 0 Y S I g L z 4 8 R W 5 0 c n k g V H l w Z T 0 i R m l s b G V k Q 2 9 t c G x l d G V S Z X N 1 b H R U b 1 d v c m t z a G V l d C I g V m F s d W U 9 I m w x I i A v P j x F b n R y e S B U e X B l P S J G a W x s Q 2 9 1 b n Q i I F Z h b H V l P S J s M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T N U M T I 6 M z M 6 M z A u O D Y y M z c z M l o i I C 8 + P E V u d H J 5 I F R 5 c G U 9 I k Z p b G x D b 2 x 1 b W 5 U e X B l c y I g V m F s d W U 9 I n N C Z 1 V H Q m c 9 P S I g L z 4 8 R W 5 0 c n k g V H l w Z T 0 i R m l s b E N v b H V t b k 5 h b W V z I i B W Y W x 1 Z T 0 i c 1 s m c X V v d D t G Y W 1 p b H k g Y W 5 k I F R 5 c G U m c X V v d D s s J n F 1 b 3 Q 7 V m 9 s d W 1 l J n F 1 b 3 Q 7 L C Z x d W 9 0 O 0 N v d W 5 0 J n F 1 b 3 Q 7 L C Z x d W 9 0 O 0 N v b W 1 l b n R z J n F 1 b 3 Q 7 X S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z M D J f T W 9 u d G F u d G k g U X V p b n R h L 0 F 1 d G 9 S Z W 1 v d m V k Q 2 9 s d W 1 u c z E u e 0 Z h b W l s e S B h b m Q g V H l w Z S w w f S Z x d W 9 0 O y w m c X V v d D t T Z W N 0 a W 9 u M S 8 z M D J f T W 9 u d G F u d G k g U X V p b n R h L 0 F 1 d G 9 S Z W 1 v d m V k Q 2 9 s d W 1 u c z E u e 1 Z v b H V t Z S w x f S Z x d W 9 0 O y w m c X V v d D t T Z W N 0 a W 9 u M S 8 z M D J f T W 9 u d G F u d G k g U X V p b n R h L 0 F 1 d G 9 S Z W 1 v d m V k Q 2 9 s d W 1 u c z E u e 0 N v d W 5 0 L D J 9 J n F 1 b 3 Q 7 L C Z x d W 9 0 O 1 N l Y 3 R p b 2 4 x L z M w M l 9 N b 2 5 0 Y W 5 0 a S B R d W l u d G E v Q X V 0 b 1 J l b W 9 2 Z W R D b 2 x 1 b W 5 z M S 5 7 Q 2 9 t b W V u d H M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M z A y X 0 1 v b n R h b n R p I F F 1 a W 5 0 Y S 9 B d X R v U m V t b 3 Z l Z E N v b H V t b n M x L n t G Y W 1 p b H k g Y W 5 k I F R 5 c G U s M H 0 m c X V v d D s s J n F 1 b 3 Q 7 U 2 V j d G l v b j E v M z A y X 0 1 v b n R h b n R p I F F 1 a W 5 0 Y S 9 B d X R v U m V t b 3 Z l Z E N v b H V t b n M x L n t W b 2 x 1 b W U s M X 0 m c X V v d D s s J n F 1 b 3 Q 7 U 2 V j d G l v b j E v M z A y X 0 1 v b n R h b n R p I F F 1 a W 5 0 Y S 9 B d X R v U m V t b 3 Z l Z E N v b H V t b n M x L n t D b 3 V u d C w y f S Z x d W 9 0 O y w m c X V v d D t T Z W N 0 a W 9 u M S 8 z M D J f T W 9 u d G F u d G k g U X V p b n R h L 0 F 1 d G 9 S Z W 1 v d m V k Q 2 9 s d W 1 u c z E u e 0 N v b W 1 l b n R z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z M D J f T W 9 u d G F u d G k l M j B R d W l u d G E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M l 9 N b 2 5 0 Y W 5 0 a S U y M F F 1 a W 5 0 Y S 9 J b n R l c 3 R h e m l v b m k l M j B h b H p h d G U l M j B k a S U y M G x p d m V s b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J f T W 9 u d G F u d G k l M j B R d W l u d G E v U 2 9 z d G l 0 d W l 0 b y U y M H Z h b G 9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M l 9 N b 2 5 0 Y W 5 0 a S U y M F F 1 a W 5 0 Y S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M 1 9 U c m F 2 a S U y M G F j Y 2 l h a W 8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i M T h l N z k 3 N i 0 0 Y j g 5 L T R i M D I t Y j l m Z i 0 z M j A 2 Z D l l N D I y M D Y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f M z A z X 1 R y Y X Z p X 2 F j Y 2 l h a W 8 i I C 8 + P E V u d H J 5 I F R 5 c G U 9 I k Z p b G x l Z E N v b X B s Z X R l U m V z d W x 0 V G 9 X b 3 J r c 2 h l Z X Q i I F Z h b H V l P S J s M S I g L z 4 8 R W 5 0 c n k g V H l w Z T 0 i R m l s b E N v b H V t b k 5 h b W V z I i B W Y W x 1 Z T 0 i c 1 s m c X V v d D t G Y W 1 p b H k g Y W 5 k I F R 5 c G U m c X V v d D s s J n F 1 b 3 Q 7 V m 9 s d W 1 l J n F 1 b 3 Q 7 L C Z x d W 9 0 O 0 N v b W 1 l b n R z J n F 1 b 3 Q 7 X S I g L z 4 8 R W 5 0 c n k g V H l w Z T 0 i R m l s b E N v b H V t b l R 5 c G V z I i B W Y W x 1 Z T 0 i c 0 J n V U c i I C 8 + P E V u d H J 5 I F R 5 c G U 9 I k Z p b G x M Y X N 0 V X B k Y X R l Z C I g V m F s d W U 9 I m Q y M D I 0 L T A 1 L T E z V D E y O j M x O j A z L j U 1 N T g w M D d a I i A v P j x F b n R y e S B U e X B l P S J G a W x s R X J y b 3 J D b 3 V u d C I g V m F s d W U 9 I m w w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z M D N f V H J h d m k g Y W N j a W F p b y 9 B d X R v U m V t b 3 Z l Z E N v b H V t b n M x L n t G Y W 1 p b H k g Y W 5 k I F R 5 c G U s M H 0 m c X V v d D s s J n F 1 b 3 Q 7 U 2 V j d G l v b j E v M z A z X 1 R y Y X Z p I G F j Y 2 l h a W 8 v Q X V 0 b 1 J l b W 9 2 Z W R D b 2 x 1 b W 5 z M S 5 7 V m 9 s d W 1 l L D F 9 J n F 1 b 3 Q 7 L C Z x d W 9 0 O 1 N l Y 3 R p b 2 4 x L z M w M 1 9 U c m F 2 a S B h Y 2 N p Y W l v L 0 F 1 d G 9 S Z W 1 v d m V k Q 2 9 s d W 1 u c z E u e 0 N v b W 1 l b n R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M w M 1 9 U c m F 2 a S B h Y 2 N p Y W l v L 0 F 1 d G 9 S Z W 1 v d m V k Q 2 9 s d W 1 u c z E u e 0 Z h b W l s e S B h b m Q g V H l w Z S w w f S Z x d W 9 0 O y w m c X V v d D t T Z W N 0 a W 9 u M S 8 z M D N f V H J h d m k g Y W N j a W F p b y 9 B d X R v U m V t b 3 Z l Z E N v b H V t b n M x L n t W b 2 x 1 b W U s M X 0 m c X V v d D s s J n F 1 b 3 Q 7 U 2 V j d G l v b j E v M z A z X 1 R y Y X Z p I G F j Y 2 l h a W 8 v Q X V 0 b 1 J l b W 9 2 Z W R D b 2 x 1 b W 5 z M S 5 7 Q 2 9 t b W V u d H M s M n 0 m c X V v d D t d L C Z x d W 9 0 O 1 J l b G F 0 a W 9 u c 2 h p c E l u Z m 8 m c X V v d D s 6 W 1 1 9 I i A v P j x F b n R y e S B U e X B l P S J G a W x s R X J y b 3 J D b 2 R l I i B W Y W x 1 Z T 0 i c 1 V u a 2 5 v d 2 4 i I C 8 + P E V u d H J 5 I F R 5 c G U 9 I k Z p b G x D b 3 V u d C I g V m F s d W U 9 I m w y M j Q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z M D N f V H J h d m k l M j B h Y 2 N p Y W l v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N f V H J h d m k l M j B h Y 2 N p Y W l v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M 1 9 U c m F 2 a S U y M G F j Y 2 l h a W 8 v U 2 9 z d G l 0 d W l 0 b y U y M H Z h b G 9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M 1 9 U c m F 2 a S U y M G F j Y 2 l h a W 8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R f U 2 N h b G U l M j B t Z X R h b G x p Y 2 h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2 I 4 Y z Q w N j E t Z j R m Z S 0 0 N z Q 5 L W J m N z c t N m Y 4 M D Q w O D k 2 N m Y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U Y X J n Z X Q i I F Z h b H V l P S J z X z M w N F 9 T Y 2 F s Z V 9 t Z X R h b G x p Y 2 h l I i A v P j x F b n R y e S B U e X B l P S J G a W x s Z W R D b 2 1 w b G V 0 Z V J l c 3 V s d F R v V 2 9 y a 3 N o Z W V 0 I i B W Y W x 1 Z T 0 i b D E i I C 8 + P E V u d H J 5 I F R 5 c G U 9 I k Z p b G x F c n J v c k N v d W 5 0 I i B W Y W x 1 Z T 0 i b D A i I C 8 + P E V u d H J 5 I F R 5 c G U 9 I k Z p b G x M Y X N 0 V X B k Y X R l Z C I g V m F s d W U 9 I m Q y M D I 0 L T A 1 L T E z V D A 3 O j Q 3 O j M 1 L j c x M j E 0 O T V a I i A v P j x F b n R y e S B U e X B l P S J G a W x s Q 2 9 s d W 1 u V H l w Z X M i I F Z h b H V l P S J z Q m d V R y I g L z 4 8 R W 5 0 c n k g V H l w Z T 0 i R m l s b E N v b H V t b k 5 h b W V z I i B W Y W x 1 Z T 0 i c 1 s m c X V v d D t G Y W 1 p b H k g Y W 5 k I F R 5 c G U m c X V v d D s s J n F 1 b 3 Q 7 T W F 0 Z X J p Y W w 6 I F Z v b H V t Z S Z x d W 9 0 O y w m c X V v d D t D b 2 1 t Z W 5 0 c y Z x d W 9 0 O 1 0 i I C 8 + P E V u d H J 5 I F R 5 c G U 9 I k Z p b G x T d G F 0 d X M i I F Z h b H V l P S J z Q 2 9 t c G x l d G U i I C 8 + P E V u d H J 5 I F R 5 c G U 9 I k Z p b G x F c n J v c k N v Z G U i I F Z h b H V l P S J z V W 5 r b m 9 3 b i I g L z 4 8 R W 5 0 c n k g V H l w Z T 0 i R m l s b E N v d W 5 0 I i B W Y W x 1 Z T 0 i b D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M w N F 9 T Y 2 F s Z S B t Z X R h b G x p Y 2 h l L 0 F 1 d G 9 S Z W 1 v d m V k Q 2 9 s d W 1 u c z E u e 0 Z h b W l s e S B h b m Q g V H l w Z S w w f S Z x d W 9 0 O y w m c X V v d D t T Z W N 0 a W 9 u M S 8 z M D R f U 2 N h b G U g b W V 0 Y W x s a W N o Z S 9 B d X R v U m V t b 3 Z l Z E N v b H V t b n M x L n t N Y X R l c m l h b D o g V m 9 s d W 1 l L D F 9 J n F 1 b 3 Q 7 L C Z x d W 9 0 O 1 N l Y 3 R p b 2 4 x L z M w N F 9 T Y 2 F s Z S B t Z X R h b G x p Y 2 h l L 0 F 1 d G 9 S Z W 1 v d m V k Q 2 9 s d W 1 u c z E u e 0 N v b W 1 l b n R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M w N F 9 T Y 2 F s Z S B t Z X R h b G x p Y 2 h l L 0 F 1 d G 9 S Z W 1 v d m V k Q 2 9 s d W 1 u c z E u e 0 Z h b W l s e S B h b m Q g V H l w Z S w w f S Z x d W 9 0 O y w m c X V v d D t T Z W N 0 a W 9 u M S 8 z M D R f U 2 N h b G U g b W V 0 Y W x s a W N o Z S 9 B d X R v U m V t b 3 Z l Z E N v b H V t b n M x L n t N Y X R l c m l h b D o g V m 9 s d W 1 l L D F 9 J n F 1 b 3 Q 7 L C Z x d W 9 0 O 1 N l Y 3 R p b 2 4 x L z M w N F 9 T Y 2 F s Z S B t Z X R h b G x p Y 2 h l L 0 F 1 d G 9 S Z W 1 v d m V k Q 2 9 s d W 1 u c z E u e 0 N v b W 1 l b n R z L D J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z M w N F 9 T Y 2 F s Z S U y M G 1 l d G F s b G l j a G U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N F 9 T Y 2 F s Z S U y M G 1 l d G F s b G l j a G U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0 X 1 N j Y W x l J T I w b W V 0 Y W x s a W N o Z S 9 T b 3 N 0 a X R 1 a X R v J T I w d m F s b 3 J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0 X 1 N j Y W x l J T I w b W V 0 Y W x s a W N o Z S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N V 9 H c m l n b G l h d G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x Y T h l Z T N m N y 0 2 O W R j L T Q 3 Y z Q t O W E x N C 1 j Z G V l M T U 4 Y W J h Y m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f M z A 1 X 0 d y a W d s a W F 0 a S I g L z 4 8 R W 5 0 c n k g V H l w Z T 0 i R m l s b G V k Q 2 9 t c G x l d G V S Z X N 1 b H R U b 1 d v c m t z a G V l d C I g V m F s d W U 9 I m w x I i A v P j x F b n R y e S B U e X B l P S J G a W x s R X J y b 3 J D b 3 V u d C I g V m F s d W U 9 I m w w I i A v P j x F b n R y e S B U e X B l P S J G a W x s T G F z d F V w Z G F 0 Z W Q i I F Z h b H V l P S J k M j A y N C 0 w N S 0 x M 1 Q w N z o 0 N z o z N S 4 2 O D Y x O D Q 4 W i I g L z 4 8 R W 5 0 c n k g V H l w Z T 0 i R m l s b E N v b H V t b l R 5 c G V z I i B W Y W x 1 Z T 0 i c 0 J n V U c i I C 8 + P E V u d H J 5 I F R 5 c G U 9 I k Z p b G x D b 2 x 1 b W 5 O Y W 1 l c y I g V m F s d W U 9 I n N b J n F 1 b 3 Q 7 R m F t a W x 5 I G F u Z C B U e X B l J n F 1 b 3 Q 7 L C Z x d W 9 0 O 1 Z v b H V t Z S Z x d W 9 0 O y w m c X V v d D t D b 2 1 t Z W 5 0 c y Z x d W 9 0 O 1 0 i I C 8 + P E V u d H J 5 I F R 5 c G U 9 I k Z p b G x T d G F 0 d X M i I F Z h b H V l P S J z Q 2 9 t c G x l d G U i I C 8 + P E V u d H J 5 I F R 5 c G U 9 I k Z p b G x F c n J v c k N v Z G U i I F Z h b H V l P S J z V W 5 r b m 9 3 b i I g L z 4 8 R W 5 0 c n k g V H l w Z T 0 i R m l s b E N v d W 5 0 I i B W Y W x 1 Z T 0 i b D A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M w N V 9 H c m l n b G l h d G k v Q X V 0 b 1 J l b W 9 2 Z W R D b 2 x 1 b W 5 z M S 5 7 R m F t a W x 5 I G F u Z C B U e X B l L D B 9 J n F 1 b 3 Q 7 L C Z x d W 9 0 O 1 N l Y 3 R p b 2 4 x L z M w N V 9 H c m l n b G l h d G k v Q X V 0 b 1 J l b W 9 2 Z W R D b 2 x 1 b W 5 z M S 5 7 V m 9 s d W 1 l L D F 9 J n F 1 b 3 Q 7 L C Z x d W 9 0 O 1 N l Y 3 R p b 2 4 x L z M w N V 9 H c m l n b G l h d G k v Q X V 0 b 1 J l b W 9 2 Z W R D b 2 x 1 b W 5 z M S 5 7 Q 2 9 t b W V u d H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M z A 1 X 0 d y a W d s a W F 0 a S 9 B d X R v U m V t b 3 Z l Z E N v b H V t b n M x L n t G Y W 1 p b H k g Y W 5 k I F R 5 c G U s M H 0 m c X V v d D s s J n F 1 b 3 Q 7 U 2 V j d G l v b j E v M z A 1 X 0 d y a W d s a W F 0 a S 9 B d X R v U m V t b 3 Z l Z E N v b H V t b n M x L n t W b 2 x 1 b W U s M X 0 m c X V v d D s s J n F 1 b 3 Q 7 U 2 V j d G l v b j E v M z A 1 X 0 d y a W d s a W F 0 a S 9 B d X R v U m V t b 3 Z l Z E N v b H V t b n M x L n t D b 2 1 t Z W 5 0 c y w y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z M D V f R 3 J p Z 2 x p Y X R p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V f R 3 J p Z 2 x p Y X R p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N V 9 H c m l n b G l h d G k v U 2 9 z d G l 0 d W l 0 b y U y M H Z h b G 9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N V 9 H c m l n b G l h d G k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F f V 2 F s b C U y M E N M V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V h Y m I z Y T J i L W U 0 O T k t N D Q 3 Y y 1 i M j d k L T U 5 Y m R j N T Q 0 N m Y 4 O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V G F y Z 2 V 0 I i B W Y W x 1 Z T 0 i c 1 8 y M D F f V 2 F s b F 9 D T F Q i I C 8 + P E V u d H J 5 I F R 5 c G U 9 I k Z p b G x l Z E N v b X B s Z X R l U m V z d W x 0 V G 9 X b 3 J r c 2 h l Z X Q i I F Z h b H V l P S J s M S I g L z 4 8 R W 5 0 c n k g V H l w Z T 0 i R m l s b E V y c m 9 y Q 2 9 1 b n Q i I F Z h b H V l P S J s M C I g L z 4 8 R W 5 0 c n k g V H l w Z T 0 i R m l s b E x h c 3 R V c G R h d G V k I i B W Y W x 1 Z T 0 i Z D I w M j Q t M D U t M T N U M D c 6 N D c 6 M z U u N j U 3 M D g w M 1 o i I C 8 + P E V u d H J 5 I F R 5 c G U 9 I k Z p b G x D b 2 x 1 b W 5 U e X B l c y I g V m F s d W U 9 I n N C Z 1 V G Q m c 9 P S I g L z 4 8 R W 5 0 c n k g V H l w Z T 0 i R m l s b E N v b H V t b k 5 h b W V z I i B W Y W x 1 Z T 0 i c 1 s m c X V v d D t G Y W 1 p b H k g Y W 5 k I F R 5 c G U m c X V v d D s s J n F 1 b 3 Q 7 V m 9 s d W 1 l J n F 1 b 3 Q 7 L C Z x d W 9 0 O 0 F y Z W E m c X V v d D s s J n F 1 b 3 Q 7 Q 2 9 t b W V u d H M m c X V v d D t d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D b 3 V u d C I g V m F s d W U 9 I m w x N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x X 1 d h b G w g Q 0 x U L 0 F 1 d G 9 S Z W 1 v d m V k Q 2 9 s d W 1 u c z E u e 0 Z h b W l s e S B h b m Q g V H l w Z S w w f S Z x d W 9 0 O y w m c X V v d D t T Z W N 0 a W 9 u M S 8 y M D F f V 2 F s b C B D T F Q v Q X V 0 b 1 J l b W 9 2 Z W R D b 2 x 1 b W 5 z M S 5 7 V m 9 s d W 1 l L D F 9 J n F 1 b 3 Q 7 L C Z x d W 9 0 O 1 N l Y 3 R p b 2 4 x L z I w M V 9 X Y W x s I E N M V C 9 B d X R v U m V t b 3 Z l Z E N v b H V t b n M x L n t B c m V h L D J 9 J n F 1 b 3 Q 7 L C Z x d W 9 0 O 1 N l Y 3 R p b 2 4 x L z I w M V 9 X Y W x s I E N M V C 9 B d X R v U m V t b 3 Z l Z E N v b H V t b n M x L n t D b 2 1 t Z W 5 0 c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8 y M D F f V 2 F s b C B D T F Q v Q X V 0 b 1 J l b W 9 2 Z W R D b 2 x 1 b W 5 z M S 5 7 R m F t a W x 5 I G F u Z C B U e X B l L D B 9 J n F 1 b 3 Q 7 L C Z x d W 9 0 O 1 N l Y 3 R p b 2 4 x L z I w M V 9 X Y W x s I E N M V C 9 B d X R v U m V t b 3 Z l Z E N v b H V t b n M x L n t W b 2 x 1 b W U s M X 0 m c X V v d D s s J n F 1 b 3 Q 7 U 2 V j d G l v b j E v M j A x X 1 d h b G w g Q 0 x U L 0 F 1 d G 9 S Z W 1 v d m V k Q 2 9 s d W 1 u c z E u e 0 F y Z W E s M n 0 m c X V v d D s s J n F 1 b 3 Q 7 U 2 V j d G l v b j E v M j A x X 1 d h b G w g Q 0 x U L 0 F 1 d G 9 S Z W 1 v d m V k Q 2 9 s d W 1 u c z E u e 0 N v b W 1 l b n R z L D N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z I w M V 9 X Y W x s J T I w Q 0 x U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F f V 2 F s b C U y M E N M V C 9 J b n R l c 3 R h e m l v b m k l M j B h b H p h d G U l M j B k a S U y M G x p d m V s b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F f V 2 F s b C U y M E N M V C 9 T b 3 N 0 a X R 1 a X R v J T I w d m F s b 3 J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x X 1 d h b G w l M j B D T F Q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J f Q 2 9 s b 2 5 u Z V 9 s Z W d u b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N l N j B i N j c 2 L W V j O D Y t N D c 3 Y y 1 h O T R m L W E y N G R m Z D Z m Y W Y w M y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V G F y Z 2 V 0 I i B W Y W x 1 Z T 0 i c 1 8 y M D J f Q 2 9 s b 2 5 u Z V 9 s Z W d u b y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3 L T A 0 V D E 1 O j I 5 O j U 2 L j E w M D E 1 M D d a I i A v P j x F b n R y e S B U e X B l P S J G a W x s Q 2 9 s d W 1 u V H l w Z X M i I F Z h b H V l P S J z Q m d V R 0 J n P T 0 i I C 8 + P E V u d H J 5 I F R 5 c G U 9 I k Z p b G x D b 2 x 1 b W 5 O Y W 1 l c y I g V m F s d W U 9 I n N b J n F 1 b 3 Q 7 d n Y m c X V v d D s s J n F 1 b 3 Q 7 V m 9 s d W 1 l J n F 1 b 3 Q 7 L C Z x d W 9 0 O 0 N v d W 5 0 J n F 1 b 3 Q 7 L C Z x d W 9 0 O 0 N v b W 1 l b n R z J n F 1 b 3 Q 7 X S I g L z 4 8 R W 5 0 c n k g V H l w Z T 0 i R m l s b E N v d W 5 0 I i B W Y W x 1 Z T 0 i b D E w O S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y M D J f Q 2 9 s b 2 5 u Z V 9 s Z W d u b y 9 B d X R v U m V t b 3 Z l Z E N v b H V t b n M x L n t 2 d i w w f S Z x d W 9 0 O y w m c X V v d D t T Z W N 0 a W 9 u M S 8 y M D J f Q 2 9 s b 2 5 u Z V 9 s Z W d u b y 9 B d X R v U m V t b 3 Z l Z E N v b H V t b n M x L n t W b 2 x 1 b W U s M X 0 m c X V v d D s s J n F 1 b 3 Q 7 U 2 V j d G l v b j E v M j A y X 0 N v b G 9 u b m V f b G V n b m 8 v Q X V 0 b 1 J l b W 9 2 Z W R D b 2 x 1 b W 5 z M S 5 7 Q 2 9 1 b n Q s M n 0 m c X V v d D s s J n F 1 b 3 Q 7 U 2 V j d G l v b j E v M j A y X 0 N v b G 9 u b m V f b G V n b m 8 v Q X V 0 b 1 J l b W 9 2 Z W R D b 2 x 1 b W 5 z M S 5 7 Q 2 9 t b W V u d H M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M j A y X 0 N v b G 9 u b m V f b G V n b m 8 v Q X V 0 b 1 J l b W 9 2 Z W R D b 2 x 1 b W 5 z M S 5 7 d n Y s M H 0 m c X V v d D s s J n F 1 b 3 Q 7 U 2 V j d G l v b j E v M j A y X 0 N v b G 9 u b m V f b G V n b m 8 v Q X V 0 b 1 J l b W 9 2 Z W R D b 2 x 1 b W 5 z M S 5 7 V m 9 s d W 1 l L D F 9 J n F 1 b 3 Q 7 L C Z x d W 9 0 O 1 N l Y 3 R p b 2 4 x L z I w M l 9 D b 2 x v b m 5 l X 2 x l Z 2 5 v L 0 F 1 d G 9 S Z W 1 v d m V k Q 2 9 s d W 1 u c z E u e 0 N v d W 5 0 L D J 9 J n F 1 b 3 Q 7 L C Z x d W 9 0 O 1 N l Y 3 R p b 2 4 x L z I w M l 9 D b 2 x v b m 5 l X 2 x l Z 2 5 v L 0 F 1 d G 9 S Z W 1 v d m V k Q 2 9 s d W 1 u c z E u e 0 N v b W 1 l b n R z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y M D J f Q 2 9 s b 2 5 u Z V 9 s Z W d u b y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X 0 N v b G 9 u b m V f b G V n b m 8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y X 0 N v b G 9 u b m V f b G V n b m 8 v U 2 9 z d G l 0 d W l 0 b y U y M H Z h b G 9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l 9 D b 2 x v b m 5 l X 2 x l Z 2 5 v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z X 1 R y Y X Z p J T I w b G V n b m 8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5 Y 2 V i M T h k Y y 1 m M D Z h L T Q x Z W M t Y T A 0 Z C 1 j N j l l M D U 5 Z G E y Z j Q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f M j A z X 1 R y Y X Z p X 2 x l Z 2 5 v I i A v P j x F b n R y e S B U e X B l P S J G a W x s Z W R D b 2 1 w b G V 0 Z V J l c 3 V s d F R v V 2 9 y a 3 N o Z W V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c t M D R U M T U 6 N D A 6 M j c u N T I 5 N T c y M l o i I C 8 + P E V u d H J 5 I F R 5 c G U 9 I k Z p b G x D b 2 x 1 b W 5 U e X B l c y I g V m F s d W U 9 I n N C Z 1 V H I i A v P j x F b n R y e S B U e X B l P S J G a W x s Q 2 9 s d W 1 u T m F t Z X M i I F Z h b H V l P S J z W y Z x d W 9 0 O 0 Z h b W l s e S B h b m Q g V H l w Z S Z x d W 9 0 O y w m c X V v d D t W b 2 x 1 b W U m c X V v d D s s J n F 1 b 3 Q 7 Q 2 9 t b W V u d H M m c X V v d D t d I i A v P j x F b n R y e S B U e X B l P S J G a W x s Q 2 9 1 b n Q i I F Z h b H V l P S J s N z U i I C 8 + P E V u d H J 5 I F R 5 c G U 9 I k F k Z G V k V G 9 E Y X R h T W 9 k Z W w i I F Z h b H V l P S J s M C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z X 1 R y Y X Z p I G x l Z 2 5 v L 0 F 1 d G 9 S Z W 1 v d m V k Q 2 9 s d W 1 u c z E u e 0 Z h b W l s e S B h b m Q g V H l w Z S w w f S Z x d W 9 0 O y w m c X V v d D t T Z W N 0 a W 9 u M S 8 y M D N f V H J h d m k g b G V n b m 8 v Q X V 0 b 1 J l b W 9 2 Z W R D b 2 x 1 b W 5 z M S 5 7 V m 9 s d W 1 l L D F 9 J n F 1 b 3 Q 7 L C Z x d W 9 0 O 1 N l Y 3 R p b 2 4 x L z I w M 1 9 U c m F 2 a S B s Z W d u b y 9 B d X R v U m V t b 3 Z l Z E N v b H V t b n M x L n t D b 2 1 t Z W 5 0 c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8 y M D N f V H J h d m k g b G V n b m 8 v Q X V 0 b 1 J l b W 9 2 Z W R D b 2 x 1 b W 5 z M S 5 7 R m F t a W x 5 I G F u Z C B U e X B l L D B 9 J n F 1 b 3 Q 7 L C Z x d W 9 0 O 1 N l Y 3 R p b 2 4 x L z I w M 1 9 U c m F 2 a S B s Z W d u b y 9 B d X R v U m V t b 3 Z l Z E N v b H V t b n M x L n t W b 2 x 1 b W U s M X 0 m c X V v d D s s J n F 1 b 3 Q 7 U 2 V j d G l v b j E v M j A z X 1 R y Y X Z p I G x l Z 2 5 v L 0 F 1 d G 9 S Z W 1 v d m V k Q 2 9 s d W 1 u c z E u e 0 N v b W 1 l b n R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y M D N f V H J h d m k l M j B s Z W d u b y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z X 1 R y Y X Z p J T I w b G V n b m 8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z X 1 R y Y X Z p J T I w b G V n b m 8 v U 2 9 z d G l 0 d W l 0 b y U y M H Z h b G 9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1 9 U c m F 2 a S U y M G x l Z 2 5 v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0 X 0 Z s b 2 9 y J T I w T G V n b m 8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j N G V m M m M 0 Y y 0 y O D l k L T R i N z M t Y T N j M y 0 4 M T N h O D J h M 2 I x M G Y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f M j A 0 X 0 Z s b 2 9 y X 0 x l Z 2 5 v I i A v P j x F b n R y e S B U e X B l P S J G a W x s Z W R D b 2 1 w b G V 0 Z V J l c 3 V s d F R v V 2 9 y a 3 N o Z W V 0 I i B W Y W x 1 Z T 0 i b D E i I C 8 + P E V u d H J 5 I F R 5 c G U 9 I k Z p b G x F c n J v c k N v d W 5 0 I i B W Y W x 1 Z T 0 i b D A i I C 8 + P E V u d H J 5 I F R 5 c G U 9 I k Z p b G x M Y X N 0 V X B k Y X R l Z C I g V m F s d W U 9 I m Q y M D I 0 L T A 1 L T E z V D A 3 O j Q 3 O j M 1 L j Y w N D U 2 M T h a I i A v P j x F b n R y e S B U e X B l P S J G a W x s Q 2 9 s d W 1 u V H l w Z X M i I F Z h b H V l P S J z Q m d V R k J n P T 0 i I C 8 + P E V u d H J 5 I F R 5 c G U 9 I k Z p b G x D b 2 x 1 b W 5 O Y W 1 l c y I g V m F s d W U 9 I n N b J n F 1 b 3 Q 7 R m F t a W x 5 I G F u Z C B U e X B l J n F 1 b 3 Q 7 L C Z x d W 9 0 O 1 Z v b H V t Z S Z x d W 9 0 O y w m c X V v d D t B c m V h J n F 1 b 3 Q 7 L C Z x d W 9 0 O 0 N v b W 1 l b n R z J n F 1 b 3 Q 7 X S I g L z 4 8 R W 5 0 c n k g V H l w Z T 0 i R m l s b F N 0 Y X R 1 c y I g V m F s d W U 9 I n N D b 2 1 w b G V 0 Z S I g L z 4 8 R W 5 0 c n k g V H l w Z T 0 i R m l s b E V y c m 9 y Q 2 9 k Z S I g V m F s d W U 9 I n N V b m t u b 3 d u I i A v P j x F b n R y e S B U e X B l P S J G a W x s Q 2 9 1 b n Q i I F Z h b H V l P S J s M T A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y M D R f R m x v b 3 I g T G V n b m 8 v Q X V 0 b 1 J l b W 9 2 Z W R D b 2 x 1 b W 5 z M S 5 7 R m F t a W x 5 I G F u Z C B U e X B l L D B 9 J n F 1 b 3 Q 7 L C Z x d W 9 0 O 1 N l Y 3 R p b 2 4 x L z I w N F 9 G b G 9 v c i B M Z W d u b y 9 B d X R v U m V t b 3 Z l Z E N v b H V t b n M x L n t W b 2 x 1 b W U s M X 0 m c X V v d D s s J n F 1 b 3 Q 7 U 2 V j d G l v b j E v M j A 0 X 0 Z s b 2 9 y I E x l Z 2 5 v L 0 F 1 d G 9 S Z W 1 v d m V k Q 2 9 s d W 1 u c z E u e 0 F y Z W E s M n 0 m c X V v d D s s J n F 1 b 3 Q 7 U 2 V j d G l v b j E v M j A 0 X 0 Z s b 2 9 y I E x l Z 2 5 v L 0 F 1 d G 9 S Z W 1 v d m V k Q 2 9 s d W 1 u c z E u e 0 N v b W 1 l b n R z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z I w N F 9 G b G 9 v c i B M Z W d u b y 9 B d X R v U m V t b 3 Z l Z E N v b H V t b n M x L n t G Y W 1 p b H k g Y W 5 k I F R 5 c G U s M H 0 m c X V v d D s s J n F 1 b 3 Q 7 U 2 V j d G l v b j E v M j A 0 X 0 Z s b 2 9 y I E x l Z 2 5 v L 0 F 1 d G 9 S Z W 1 v d m V k Q 2 9 s d W 1 u c z E u e 1 Z v b H V t Z S w x f S Z x d W 9 0 O y w m c X V v d D t T Z W N 0 a W 9 u M S 8 y M D R f R m x v b 3 I g T G V n b m 8 v Q X V 0 b 1 J l b W 9 2 Z W R D b 2 x 1 b W 5 z M S 5 7 Q X J l Y S w y f S Z x d W 9 0 O y w m c X V v d D t T Z W N 0 a W 9 u M S 8 y M D R f R m x v b 3 I g T G V n b m 8 v Q X V 0 b 1 J l b W 9 2 Z W R D b 2 x 1 b W 5 z M S 5 7 Q 2 9 t b W V u d H M s M 3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M j A 0 X 0 Z s b 2 9 y J T I w T G V n b m 8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N F 9 G b G 9 v c i U y M E x l Z 2 5 v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N F 9 G b G 9 v c i U y M E x l Z 2 5 v L 1 N v c 3 R p d H V p d G 8 l M j B 2 Y W x v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R f R m x v b 3 I l M j B M Z W d u b y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O F 9 G b 2 5 k Y X p p b 2 5 p J T I w Q 0 x T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T Q 1 M T I 0 Z T E t Z j k 5 O C 0 0 M j Y x L T k w M T I t Y j V m M G J i N G Z j Z j E 4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e m l v b m U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X z E w O F 9 G b 2 5 k Y X p p b 2 5 p X 0 N M U y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M D h f R m 9 u Z G F 6 a W 9 u a S B D T F M v Q X V 0 b 1 J l b W 9 2 Z W R D b 2 x 1 b W 5 z M S 5 7 d n Y s M H 0 m c X V v d D s s J n F 1 b 3 Q 7 U 2 V j d G l v b j E v M T A 4 X 0 Z v b m R h e m l v b m k g Q 0 x T L 0 F 1 d G 9 S Z W 1 v d m V k Q 2 9 s d W 1 u c z E u e 1 Z v b H V t Z S w x f S Z x d W 9 0 O y w m c X V v d D t T Z W N 0 a W 9 u M S 8 x M D h f R m 9 u Z G F 6 a W 9 u a S B D T F M v Q X V 0 b 1 J l b W 9 2 Z W R D b 2 x 1 b W 5 z M S 5 7 Q 2 9 t b W V u d H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M T A 4 X 0 Z v b m R h e m l v b m k g Q 0 x T L 0 F 1 d G 9 S Z W 1 v d m V k Q 2 9 s d W 1 u c z E u e 3 Z 2 L D B 9 J n F 1 b 3 Q 7 L C Z x d W 9 0 O 1 N l Y 3 R p b 2 4 x L z E w O F 9 G b 2 5 k Y X p p b 2 5 p I E N M U y 9 B d X R v U m V t b 3 Z l Z E N v b H V t b n M x L n t W b 2 x 1 b W U s M X 0 m c X V v d D s s J n F 1 b 3 Q 7 U 2 V j d G l v b j E v M T A 4 X 0 Z v b m R h e m l v b m k g Q 0 x T L 0 F 1 d G 9 S Z W 1 v d m V k Q 2 9 s d W 1 u c z E u e 0 N v b W 1 l b n R z L D J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2 d i Z x d W 9 0 O y w m c X V v d D t W b 2 x 1 b W U m c X V v d D s s J n F 1 b 3 Q 7 Q 2 9 t b W V u d H M m c X V v d D t d I i A v P j x F b n R y e S B U e X B l P S J G a W x s Q 2 9 s d W 1 u V H l w Z X M i I F Z h b H V l P S J z Q m d N R y I g L z 4 8 R W 5 0 c n k g V H l w Z T 0 i R m l s b E x h c 3 R V c G R h d G V k I i B W Y W x 1 Z T 0 i Z D I w M j Q t M D c t M D R U M D k 6 M j M 6 M D I u N D U 2 M j g 4 N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g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x M D h f R m 9 u Z G F 6 a W 9 u a S U y M E N M U y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4 X 0 Z v b m R h e m l v b m k l M j B D T F M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4 X 0 Z v b m R h e m l v b m k l M j B D T F M v U 2 9 z d G l 0 d W l 0 b y U y M H Z h b G 9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O F 9 G b 2 5 k Y X p p b 2 5 p J T I w Q 0 x T L 0 1 v Z G l m a W N h d G 8 l M j B 0 a X B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7 d u y 4 s F f t N j B m N G k z l a a 4 A A A A A A g A A A A A A E G Y A A A A B A A A g A A A A k s N T 4 Q s v O A u 6 U 5 r M t 0 X U f x M / U k A R 8 D g l g e N r H j V k z 6 A A A A A A D o A A A A A C A A A g A A A A w u g l a P A Y x U K F R m w + n S u Q / Y 4 0 s 5 g p O 5 C F 3 v 4 M W 0 8 Y Q E N Q A A A A Y U U Z n t w K K l h c j m V 8 M 6 0 L x Z X H q K 4 c Y 6 f Y a 4 N a C S n p C L 5 D m b s U 7 x T 2 F 5 E 1 m R C x 7 T O a O g e Z W g F 7 R M s g g 9 H n P o m u P n U 9 M n G P e W n y H f + M h + s 3 e b 9 A A A A A m l p 9 3 b u x i e y 7 9 T g + 8 V i P S 9 l b + u z U Z 9 s 4 R 8 u A c / J 9 F / 4 V b Q 3 l X N P 3 T F 6 u i r P y H I f D e 4 K y A r d + e K N c Y z t u E n G 7 C w = = < / D a t a M a s h u p > 
</file>

<file path=customXml/itemProps1.xml><?xml version="1.0" encoding="utf-8"?>
<ds:datastoreItem xmlns:ds="http://schemas.openxmlformats.org/officeDocument/2006/customXml" ds:itemID="{BEE9B035-04FB-4D14-BC9A-FDBCAB32801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22</vt:i4>
      </vt:variant>
      <vt:variant>
        <vt:lpstr>Intervalli denominati</vt:lpstr>
      </vt:variant>
      <vt:variant>
        <vt:i4>2</vt:i4>
      </vt:variant>
    </vt:vector>
  </HeadingPairs>
  <TitlesOfParts>
    <vt:vector size="24" baseType="lpstr">
      <vt:lpstr>CME</vt:lpstr>
      <vt:lpstr>101_Wall c a</vt:lpstr>
      <vt:lpstr>102_Wall c a</vt:lpstr>
      <vt:lpstr>103_Colonne_cls</vt:lpstr>
      <vt:lpstr>104_Travi cls</vt:lpstr>
      <vt:lpstr>105_Travi waffle</vt:lpstr>
      <vt:lpstr>106_Floor Waffle</vt:lpstr>
      <vt:lpstr>107_Floor CLS</vt:lpstr>
      <vt:lpstr>108_Fondazioni CLS</vt:lpstr>
      <vt:lpstr>109_Scale CLS</vt:lpstr>
      <vt:lpstr>110_Magrone</vt:lpstr>
      <vt:lpstr>301_Colonne_Parapetto</vt:lpstr>
      <vt:lpstr>302_Montanti Quinta</vt:lpstr>
      <vt:lpstr>303_Travi acciaio</vt:lpstr>
      <vt:lpstr>304_Scale metalliche</vt:lpstr>
      <vt:lpstr>305_Grigliati</vt:lpstr>
      <vt:lpstr>201_Wall CLT</vt:lpstr>
      <vt:lpstr>202_Colonne_legno</vt:lpstr>
      <vt:lpstr>203_Travi legno</vt:lpstr>
      <vt:lpstr>204_Floor Legno</vt:lpstr>
      <vt:lpstr>Area frantumato da cava</vt:lpstr>
      <vt:lpstr>Connessioni tra pannelli CLT</vt:lpstr>
      <vt:lpstr>CME!Area_stampa</vt:lpstr>
      <vt:lpstr>CME!Titoli_stampa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Capsoni</dc:creator>
  <cp:lastModifiedBy>Bonvini Alessandro</cp:lastModifiedBy>
  <cp:lastPrinted>2024-07-05T08:18:13Z</cp:lastPrinted>
  <dcterms:created xsi:type="dcterms:W3CDTF">2015-06-05T18:19:34Z</dcterms:created>
  <dcterms:modified xsi:type="dcterms:W3CDTF">2024-07-05T08:18:34Z</dcterms:modified>
</cp:coreProperties>
</file>